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93eb9b506ff76d93/Documents/SQL Learning/Projects/Project 001 — Restaurant Analytics Dashboard for Small Businesses/Github/"/>
    </mc:Choice>
  </mc:AlternateContent>
  <xr:revisionPtr revIDLastSave="3726" documentId="8_{F05EB652-5EEA-41E1-B6E4-A91D08AED13E}" xr6:coauthVersionLast="47" xr6:coauthVersionMax="47" xr10:uidLastSave="{8F51275B-5EF2-4850-A95D-9AD76363C9D4}"/>
  <bookViews>
    <workbookView xWindow="-98" yWindow="-98" windowWidth="21795" windowHeight="13695" firstSheet="6" activeTab="6" xr2:uid="{799E3DCA-005B-49D5-9BAC-657AED53268D}"/>
  </bookViews>
  <sheets>
    <sheet name="FactSales" sheetId="5" state="hidden" r:id="rId1"/>
    <sheet name="00_Project_Info" sheetId="4" state="hidden" r:id="rId2"/>
    <sheet name="DimProducts" sheetId="1" state="hidden" r:id="rId3"/>
    <sheet name="DimCustomers" sheetId="3" state="hidden" r:id="rId4"/>
    <sheet name="DimEmployees" sheetId="7" state="hidden" r:id="rId5"/>
    <sheet name="Column" sheetId="25" state="hidden" r:id="rId6"/>
    <sheet name="Dashboard" sheetId="26" r:id="rId7"/>
    <sheet name="Last Refresh" sheetId="29" state="hidden" r:id="rId8"/>
    <sheet name="Dashboard_Data" sheetId="28" state="hidden" r:id="rId9"/>
    <sheet name="Pivot" sheetId="27" state="hidden" r:id="rId10"/>
    <sheet name="Category" sheetId="2" state="hidden" r:id="rId11"/>
  </sheets>
  <definedNames>
    <definedName name="_xlcn.WorksheetConnection_BusinessAnalyticsPlatformv1.0.xlsmTable81" hidden="1">Measures[]</definedName>
    <definedName name="rng_AverageOrderValue">Dashboard_Data!$B$6</definedName>
    <definedName name="rng_GrossProfit">Dashboard_Data!$B$3</definedName>
    <definedName name="rng_ProfitMargin">Dashboard_Data!$B$4</definedName>
    <definedName name="rng_TotalOrders">Dashboard_Data!$B$5</definedName>
    <definedName name="rng_TotalSales">Dashboard_Data!$B$2</definedName>
    <definedName name="Slicer_Category">#N/A</definedName>
    <definedName name="Slicer_EmployeeName">#N/A</definedName>
    <definedName name="Slicer_Month">#N/A</definedName>
    <definedName name="Slicer_PaymentMethod">#N/A</definedName>
    <definedName name="Slicer_Year">#N/A</definedName>
  </definedNames>
  <calcPr calcId="191029"/>
  <pivotCaches>
    <pivotCache cacheId="0" r:id="rId12"/>
    <pivotCache cacheId="6" r:id="rId13"/>
    <pivotCache cacheId="7" r:id="rId14"/>
    <pivotCache cacheId="8" r:id="rId15"/>
    <pivotCache cacheId="9" r:id="rId16"/>
    <pivotCache cacheId="10" r:id="rId17"/>
    <pivotCache cacheId="12" r:id="rId18"/>
  </pivotCaches>
  <extLst>
    <ext xmlns:x14="http://schemas.microsoft.com/office/spreadsheetml/2009/9/main" uri="{876F7934-8845-4945-9796-88D515C7AA90}">
      <x14:pivotCaches>
        <pivotCache cacheId="13" r:id="rId19"/>
      </x14:pivotCaches>
    </ext>
    <ext xmlns:x14="http://schemas.microsoft.com/office/spreadsheetml/2009/9/main" uri="{BBE1A952-AA13-448e-AADC-164F8A28A991}">
      <x14:slicerCaches>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alendar_cc27db36-26be-41b8-a5e9-08d7bac55da8" name="dimCalendar" connection="Query - dimCalendar"/>
          <x15:modelTable id="qry_CleanSales_0c1c1d61-b139-4507-842b-08f6edf35635" name="qry_CleanSales" connection="Query - qry_CleanSales"/>
          <x15:modelTable id="DimCustomers_a6d1a31b-fd86-419e-986f-942c4a6ca176" name="DimCustomers" connection="Query - DimCustomers"/>
          <x15:modelTable id="DimProducts_2cd6c35e-dba7-4572-bfe8-b5e35b08bd0e" name="DimProducts" connection="Query - DimProducts"/>
          <x15:modelTable id="DimEmployees_e3921038-4a46-4628-b143-8973747f0f69" name="DimEmployees" connection="Query - DimEmployees"/>
          <x15:modelTable id="Table8" name="A" connection="WorksheetConnection_Business Analytics Platform v1.0^.xlsm!Table8"/>
        </x15:modelTables>
        <x15:modelRelationships>
          <x15:modelRelationship fromTable="qry_CleanSales" fromColumn="ProductID" toTable="DimProducts" toColumn="ProductID"/>
          <x15:modelRelationship fromTable="qry_CleanSales" fromColumn="EmployeeID" toTable="DimEmployees" toColumn="EmployeeID"/>
          <x15:modelRelationship fromTable="qry_CleanSales" fromColumn="SaleDate" toTable="dimCalendar" toColumn="Date"/>
        </x15:modelRelationships>
        <x15:extLst>
          <ext xmlns:x16="http://schemas.microsoft.com/office/spreadsheetml/2014/11/main" uri="{9835A34E-60A6-4A7C-AAB8-D5F71C897F49}">
            <x16:modelTimeGroupings>
              <x16:modelTimeGrouping tableName="dimCalendar"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6" i="29" l="1"/>
  <c r="B1" i="29" l="1"/>
  <c r="B2" i="28"/>
  <c r="B11" i="28" a="1"/>
  <c r="B4" i="28"/>
  <c r="A11" i="28" a="1"/>
  <c r="B5" i="28"/>
  <c r="B6" i="28"/>
  <c r="D11" i="28" a="1"/>
  <c r="C11" i="28" a="1"/>
  <c r="B3" i="28"/>
  <c r="F16" i="28" l="1"/>
  <c r="A11" i="28"/>
  <c r="B11" i="28"/>
  <c r="C11" i="28"/>
  <c r="D11" i="28"/>
  <c r="W167" i="5"/>
  <c r="T167" i="5"/>
  <c r="O167" i="5"/>
  <c r="N167" i="5"/>
  <c r="M167" i="5"/>
  <c r="L167" i="5"/>
  <c r="W166" i="5"/>
  <c r="T166" i="5"/>
  <c r="O166" i="5"/>
  <c r="N166" i="5"/>
  <c r="M166" i="5"/>
  <c r="L166" i="5"/>
  <c r="W165" i="5"/>
  <c r="T165" i="5"/>
  <c r="O165" i="5"/>
  <c r="N165" i="5"/>
  <c r="M165" i="5"/>
  <c r="L165" i="5"/>
  <c r="W164" i="5"/>
  <c r="T164" i="5"/>
  <c r="O164" i="5"/>
  <c r="N164" i="5"/>
  <c r="M164" i="5"/>
  <c r="L164" i="5"/>
  <c r="V164" i="5" s="1"/>
  <c r="W163" i="5"/>
  <c r="T163" i="5"/>
  <c r="O163" i="5"/>
  <c r="N163" i="5"/>
  <c r="M163" i="5"/>
  <c r="L163" i="5"/>
  <c r="W162" i="5"/>
  <c r="T162" i="5"/>
  <c r="O162" i="5"/>
  <c r="N162" i="5"/>
  <c r="M162" i="5"/>
  <c r="L162" i="5"/>
  <c r="W161" i="5"/>
  <c r="T161" i="5"/>
  <c r="O161" i="5"/>
  <c r="N161" i="5"/>
  <c r="M161" i="5"/>
  <c r="L161" i="5"/>
  <c r="W160" i="5"/>
  <c r="T160" i="5"/>
  <c r="O160" i="5"/>
  <c r="N160" i="5"/>
  <c r="M160" i="5"/>
  <c r="L160" i="5"/>
  <c r="W159" i="5"/>
  <c r="T159" i="5"/>
  <c r="O159" i="5"/>
  <c r="N159" i="5"/>
  <c r="M159" i="5"/>
  <c r="L159" i="5"/>
  <c r="W158" i="5"/>
  <c r="T158" i="5"/>
  <c r="O158" i="5"/>
  <c r="N158" i="5"/>
  <c r="M158" i="5"/>
  <c r="L158" i="5"/>
  <c r="U158" i="5" s="1"/>
  <c r="V158" i="5" s="1"/>
  <c r="W157" i="5"/>
  <c r="T157" i="5"/>
  <c r="O157" i="5"/>
  <c r="N157" i="5"/>
  <c r="M157" i="5"/>
  <c r="L157" i="5"/>
  <c r="W156" i="5"/>
  <c r="T156" i="5"/>
  <c r="O156" i="5"/>
  <c r="N156" i="5"/>
  <c r="M156" i="5"/>
  <c r="L156" i="5"/>
  <c r="W155" i="5"/>
  <c r="T155" i="5"/>
  <c r="O155" i="5"/>
  <c r="N155" i="5"/>
  <c r="M155" i="5"/>
  <c r="L155" i="5"/>
  <c r="W154" i="5"/>
  <c r="T154" i="5"/>
  <c r="O154" i="5"/>
  <c r="N154" i="5"/>
  <c r="M154" i="5"/>
  <c r="L154" i="5"/>
  <c r="W153" i="5"/>
  <c r="T153" i="5"/>
  <c r="O153" i="5"/>
  <c r="N153" i="5"/>
  <c r="M153" i="5"/>
  <c r="L153" i="5"/>
  <c r="W152" i="5"/>
  <c r="T152" i="5"/>
  <c r="O152" i="5"/>
  <c r="N152" i="5"/>
  <c r="M152" i="5"/>
  <c r="L152" i="5"/>
  <c r="W151" i="5"/>
  <c r="T151" i="5"/>
  <c r="O151" i="5"/>
  <c r="N151" i="5"/>
  <c r="M151" i="5"/>
  <c r="L151" i="5"/>
  <c r="W150" i="5"/>
  <c r="T150" i="5"/>
  <c r="O150" i="5"/>
  <c r="N150" i="5"/>
  <c r="M150" i="5"/>
  <c r="L150" i="5"/>
  <c r="W149" i="5"/>
  <c r="T149" i="5"/>
  <c r="O149" i="5"/>
  <c r="N149" i="5"/>
  <c r="M149" i="5"/>
  <c r="L149" i="5"/>
  <c r="W148" i="5"/>
  <c r="T148" i="5"/>
  <c r="O148" i="5"/>
  <c r="N148" i="5"/>
  <c r="M148" i="5"/>
  <c r="L148" i="5"/>
  <c r="W147" i="5"/>
  <c r="T147" i="5"/>
  <c r="O147" i="5"/>
  <c r="N147" i="5"/>
  <c r="M147" i="5"/>
  <c r="L147" i="5"/>
  <c r="W146" i="5"/>
  <c r="T146" i="5"/>
  <c r="O146" i="5"/>
  <c r="N146" i="5"/>
  <c r="M146" i="5"/>
  <c r="L146" i="5"/>
  <c r="W145" i="5"/>
  <c r="T145" i="5"/>
  <c r="O145" i="5"/>
  <c r="N145" i="5"/>
  <c r="M145" i="5"/>
  <c r="L145" i="5"/>
  <c r="W144" i="5"/>
  <c r="T144" i="5"/>
  <c r="O144" i="5"/>
  <c r="N144" i="5"/>
  <c r="M144" i="5"/>
  <c r="L144" i="5"/>
  <c r="W143" i="5"/>
  <c r="T143" i="5"/>
  <c r="O143" i="5"/>
  <c r="N143" i="5"/>
  <c r="M143" i="5"/>
  <c r="L143" i="5"/>
  <c r="W142" i="5"/>
  <c r="T142" i="5"/>
  <c r="O142" i="5"/>
  <c r="N142" i="5"/>
  <c r="M142" i="5"/>
  <c r="L142" i="5"/>
  <c r="W141" i="5"/>
  <c r="T141" i="5"/>
  <c r="O141" i="5"/>
  <c r="N141" i="5"/>
  <c r="M141" i="5"/>
  <c r="L141" i="5"/>
  <c r="W140" i="5"/>
  <c r="T140" i="5"/>
  <c r="O140" i="5"/>
  <c r="N140" i="5"/>
  <c r="M140" i="5"/>
  <c r="L140" i="5"/>
  <c r="W139" i="5"/>
  <c r="T139" i="5"/>
  <c r="O139" i="5"/>
  <c r="N139" i="5"/>
  <c r="M139" i="5"/>
  <c r="L139" i="5"/>
  <c r="W138" i="5"/>
  <c r="T138" i="5"/>
  <c r="O138" i="5"/>
  <c r="N138" i="5"/>
  <c r="M138" i="5"/>
  <c r="L138" i="5"/>
  <c r="U138" i="5" s="1"/>
  <c r="V138" i="5" s="1"/>
  <c r="W137" i="5"/>
  <c r="T137" i="5"/>
  <c r="O137" i="5"/>
  <c r="N137" i="5"/>
  <c r="M137" i="5"/>
  <c r="L137" i="5"/>
  <c r="W136" i="5"/>
  <c r="T136" i="5"/>
  <c r="O136" i="5"/>
  <c r="N136" i="5"/>
  <c r="M136" i="5"/>
  <c r="L136" i="5"/>
  <c r="W135" i="5"/>
  <c r="T135" i="5"/>
  <c r="O135" i="5"/>
  <c r="N135" i="5"/>
  <c r="M135" i="5"/>
  <c r="L135" i="5"/>
  <c r="W134" i="5"/>
  <c r="T134" i="5"/>
  <c r="O134" i="5"/>
  <c r="N134" i="5"/>
  <c r="M134" i="5"/>
  <c r="L134" i="5"/>
  <c r="U134" i="5" s="1"/>
  <c r="W133" i="5"/>
  <c r="T133" i="5"/>
  <c r="O133" i="5"/>
  <c r="N133" i="5"/>
  <c r="M133" i="5"/>
  <c r="L133" i="5"/>
  <c r="W132" i="5"/>
  <c r="T132" i="5"/>
  <c r="O132" i="5"/>
  <c r="N132" i="5"/>
  <c r="M132" i="5"/>
  <c r="L132" i="5"/>
  <c r="W131" i="5"/>
  <c r="T131" i="5"/>
  <c r="O131" i="5"/>
  <c r="N131" i="5"/>
  <c r="M131" i="5"/>
  <c r="L131" i="5"/>
  <c r="W130" i="5"/>
  <c r="T130" i="5"/>
  <c r="O130" i="5"/>
  <c r="N130" i="5"/>
  <c r="M130" i="5"/>
  <c r="L130" i="5"/>
  <c r="W129" i="5"/>
  <c r="T129" i="5"/>
  <c r="O129" i="5"/>
  <c r="N129" i="5"/>
  <c r="M129" i="5"/>
  <c r="L129" i="5"/>
  <c r="W128" i="5"/>
  <c r="T128" i="5"/>
  <c r="O128" i="5"/>
  <c r="N128" i="5"/>
  <c r="M128" i="5"/>
  <c r="L128" i="5"/>
  <c r="W127" i="5"/>
  <c r="T127" i="5"/>
  <c r="O127" i="5"/>
  <c r="N127" i="5"/>
  <c r="M127" i="5"/>
  <c r="L127" i="5"/>
  <c r="W126" i="5"/>
  <c r="T126" i="5"/>
  <c r="O126" i="5"/>
  <c r="N126" i="5"/>
  <c r="M126" i="5"/>
  <c r="L126" i="5"/>
  <c r="U126" i="5" s="1"/>
  <c r="V126" i="5" s="1"/>
  <c r="W125" i="5"/>
  <c r="T125" i="5"/>
  <c r="O125" i="5"/>
  <c r="N125" i="5"/>
  <c r="M125" i="5"/>
  <c r="L125" i="5"/>
  <c r="W124" i="5"/>
  <c r="T124" i="5"/>
  <c r="O124" i="5"/>
  <c r="N124" i="5"/>
  <c r="M124" i="5"/>
  <c r="L124" i="5"/>
  <c r="W123" i="5"/>
  <c r="T123" i="5"/>
  <c r="O123" i="5"/>
  <c r="N123" i="5"/>
  <c r="M123" i="5"/>
  <c r="L123" i="5"/>
  <c r="W122" i="5"/>
  <c r="T122" i="5"/>
  <c r="O122" i="5"/>
  <c r="N122" i="5"/>
  <c r="M122" i="5"/>
  <c r="L122" i="5"/>
  <c r="U122" i="5" s="1"/>
  <c r="V122" i="5" s="1"/>
  <c r="W121" i="5"/>
  <c r="T121" i="5"/>
  <c r="O121" i="5"/>
  <c r="N121" i="5"/>
  <c r="M121" i="5"/>
  <c r="L121" i="5"/>
  <c r="W120" i="5"/>
  <c r="T120" i="5"/>
  <c r="O120" i="5"/>
  <c r="N120" i="5"/>
  <c r="M120" i="5"/>
  <c r="L120" i="5"/>
  <c r="W119" i="5"/>
  <c r="T119" i="5"/>
  <c r="O119" i="5"/>
  <c r="N119" i="5"/>
  <c r="M119" i="5"/>
  <c r="L119" i="5"/>
  <c r="W118" i="5"/>
  <c r="T118" i="5"/>
  <c r="O118" i="5"/>
  <c r="N118" i="5"/>
  <c r="M118" i="5"/>
  <c r="L118" i="5"/>
  <c r="W117" i="5"/>
  <c r="T117" i="5"/>
  <c r="O117" i="5"/>
  <c r="N117" i="5"/>
  <c r="M117" i="5"/>
  <c r="L117" i="5"/>
  <c r="W116" i="5"/>
  <c r="T116" i="5"/>
  <c r="O116" i="5"/>
  <c r="N116" i="5"/>
  <c r="M116" i="5"/>
  <c r="L116" i="5"/>
  <c r="W115" i="5"/>
  <c r="T115" i="5"/>
  <c r="O115" i="5"/>
  <c r="N115" i="5"/>
  <c r="M115" i="5"/>
  <c r="L115" i="5"/>
  <c r="W114" i="5"/>
  <c r="T114" i="5"/>
  <c r="O114" i="5"/>
  <c r="N114" i="5"/>
  <c r="M114" i="5"/>
  <c r="L114" i="5"/>
  <c r="W113" i="5"/>
  <c r="T113" i="5"/>
  <c r="O113" i="5"/>
  <c r="N113" i="5"/>
  <c r="M113" i="5"/>
  <c r="L113" i="5"/>
  <c r="W112" i="5"/>
  <c r="T112" i="5"/>
  <c r="O112" i="5"/>
  <c r="N112" i="5"/>
  <c r="M112" i="5"/>
  <c r="L112" i="5"/>
  <c r="W111" i="5"/>
  <c r="T111" i="5"/>
  <c r="O111" i="5"/>
  <c r="N111" i="5"/>
  <c r="M111" i="5"/>
  <c r="L111" i="5"/>
  <c r="W110" i="5"/>
  <c r="T110" i="5"/>
  <c r="O110" i="5"/>
  <c r="N110" i="5"/>
  <c r="M110" i="5"/>
  <c r="L110" i="5"/>
  <c r="W109" i="5"/>
  <c r="T109" i="5"/>
  <c r="O109" i="5"/>
  <c r="N109" i="5"/>
  <c r="M109" i="5"/>
  <c r="L109" i="5"/>
  <c r="W108" i="5"/>
  <c r="T108" i="5"/>
  <c r="O108" i="5"/>
  <c r="N108" i="5"/>
  <c r="M108" i="5"/>
  <c r="L108" i="5"/>
  <c r="W107" i="5"/>
  <c r="T107" i="5"/>
  <c r="O107" i="5"/>
  <c r="N107" i="5"/>
  <c r="M107" i="5"/>
  <c r="L107" i="5"/>
  <c r="W106" i="5"/>
  <c r="T106" i="5"/>
  <c r="O106" i="5"/>
  <c r="N106" i="5"/>
  <c r="M106" i="5"/>
  <c r="L106" i="5"/>
  <c r="W105" i="5"/>
  <c r="T105" i="5"/>
  <c r="O105" i="5"/>
  <c r="N105" i="5"/>
  <c r="M105" i="5"/>
  <c r="L105" i="5"/>
  <c r="W104" i="5"/>
  <c r="T104" i="5"/>
  <c r="O104" i="5"/>
  <c r="N104" i="5"/>
  <c r="M104" i="5"/>
  <c r="L104" i="5"/>
  <c r="W103" i="5"/>
  <c r="T103" i="5"/>
  <c r="O103" i="5"/>
  <c r="N103" i="5"/>
  <c r="M103" i="5"/>
  <c r="L103" i="5"/>
  <c r="W102" i="5"/>
  <c r="T102" i="5"/>
  <c r="O102" i="5"/>
  <c r="N102" i="5"/>
  <c r="M102" i="5"/>
  <c r="L102" i="5"/>
  <c r="W101" i="5"/>
  <c r="T101" i="5"/>
  <c r="O101" i="5"/>
  <c r="N101" i="5"/>
  <c r="M101" i="5"/>
  <c r="L101" i="5"/>
  <c r="W100" i="5"/>
  <c r="T100" i="5"/>
  <c r="O100" i="5"/>
  <c r="N100" i="5"/>
  <c r="M100" i="5"/>
  <c r="L100" i="5"/>
  <c r="W99" i="5"/>
  <c r="T99" i="5"/>
  <c r="O99" i="5"/>
  <c r="N99" i="5"/>
  <c r="M99" i="5"/>
  <c r="L99" i="5"/>
  <c r="W98" i="5"/>
  <c r="T98" i="5"/>
  <c r="O98" i="5"/>
  <c r="N98" i="5"/>
  <c r="M98" i="5"/>
  <c r="L98" i="5"/>
  <c r="W97" i="5"/>
  <c r="T97" i="5"/>
  <c r="O97" i="5"/>
  <c r="N97" i="5"/>
  <c r="M97" i="5"/>
  <c r="L97" i="5"/>
  <c r="W96" i="5"/>
  <c r="T96" i="5"/>
  <c r="O96" i="5"/>
  <c r="N96" i="5"/>
  <c r="M96" i="5"/>
  <c r="L96" i="5"/>
  <c r="W95" i="5"/>
  <c r="T95" i="5"/>
  <c r="O95" i="5"/>
  <c r="N95" i="5"/>
  <c r="M95" i="5"/>
  <c r="L95" i="5"/>
  <c r="W94" i="5"/>
  <c r="T94" i="5"/>
  <c r="O94" i="5"/>
  <c r="N94" i="5"/>
  <c r="M94" i="5"/>
  <c r="L94" i="5"/>
  <c r="W93" i="5"/>
  <c r="T93" i="5"/>
  <c r="O93" i="5"/>
  <c r="N93" i="5"/>
  <c r="M93" i="5"/>
  <c r="L93" i="5"/>
  <c r="W92" i="5"/>
  <c r="T92" i="5"/>
  <c r="O92" i="5"/>
  <c r="N92" i="5"/>
  <c r="M92" i="5"/>
  <c r="L92" i="5"/>
  <c r="W91" i="5"/>
  <c r="T91" i="5"/>
  <c r="O91" i="5"/>
  <c r="N91" i="5"/>
  <c r="M91" i="5"/>
  <c r="L91" i="5"/>
  <c r="W90" i="5"/>
  <c r="T90" i="5"/>
  <c r="O90" i="5"/>
  <c r="N90" i="5"/>
  <c r="M90" i="5"/>
  <c r="L90" i="5"/>
  <c r="W89" i="5"/>
  <c r="T89" i="5"/>
  <c r="O89" i="5"/>
  <c r="N89" i="5"/>
  <c r="M89" i="5"/>
  <c r="L89" i="5"/>
  <c r="W88" i="5"/>
  <c r="T88" i="5"/>
  <c r="O88" i="5"/>
  <c r="N88" i="5"/>
  <c r="M88" i="5"/>
  <c r="L88" i="5"/>
  <c r="W87" i="5"/>
  <c r="T87" i="5"/>
  <c r="O87" i="5"/>
  <c r="N87" i="5"/>
  <c r="M87" i="5"/>
  <c r="L87" i="5"/>
  <c r="W86" i="5"/>
  <c r="T86" i="5"/>
  <c r="O86" i="5"/>
  <c r="N86" i="5"/>
  <c r="M86" i="5"/>
  <c r="L86" i="5"/>
  <c r="W85" i="5"/>
  <c r="T85" i="5"/>
  <c r="O85" i="5"/>
  <c r="N85" i="5"/>
  <c r="M85" i="5"/>
  <c r="L85" i="5"/>
  <c r="W84" i="5"/>
  <c r="T84" i="5"/>
  <c r="O84" i="5"/>
  <c r="N84" i="5"/>
  <c r="M84" i="5"/>
  <c r="L84" i="5"/>
  <c r="W83" i="5"/>
  <c r="T83" i="5"/>
  <c r="O83" i="5"/>
  <c r="N83" i="5"/>
  <c r="M83" i="5"/>
  <c r="L83" i="5"/>
  <c r="W82" i="5"/>
  <c r="T82" i="5"/>
  <c r="O82" i="5"/>
  <c r="N82" i="5"/>
  <c r="M82" i="5"/>
  <c r="L82" i="5"/>
  <c r="W81" i="5"/>
  <c r="T81" i="5"/>
  <c r="O81" i="5"/>
  <c r="N81" i="5"/>
  <c r="M81" i="5"/>
  <c r="L81" i="5"/>
  <c r="W80" i="5"/>
  <c r="T80" i="5"/>
  <c r="O80" i="5"/>
  <c r="N80" i="5"/>
  <c r="M80" i="5"/>
  <c r="L80" i="5"/>
  <c r="W79" i="5"/>
  <c r="T79" i="5"/>
  <c r="O79" i="5"/>
  <c r="N79" i="5"/>
  <c r="M79" i="5"/>
  <c r="L79" i="5"/>
  <c r="W78" i="5"/>
  <c r="T78" i="5"/>
  <c r="O78" i="5"/>
  <c r="N78" i="5"/>
  <c r="M78" i="5"/>
  <c r="L78" i="5"/>
  <c r="W77" i="5"/>
  <c r="T77" i="5"/>
  <c r="O77" i="5"/>
  <c r="N77" i="5"/>
  <c r="M77" i="5"/>
  <c r="L77" i="5"/>
  <c r="W76" i="5"/>
  <c r="T76" i="5"/>
  <c r="O76" i="5"/>
  <c r="N76" i="5"/>
  <c r="M76" i="5"/>
  <c r="L76" i="5"/>
  <c r="W75" i="5"/>
  <c r="T75" i="5"/>
  <c r="O75" i="5"/>
  <c r="N75" i="5"/>
  <c r="M75" i="5"/>
  <c r="L75" i="5"/>
  <c r="W74" i="5"/>
  <c r="T74" i="5"/>
  <c r="O74" i="5"/>
  <c r="N74" i="5"/>
  <c r="M74" i="5"/>
  <c r="L74" i="5"/>
  <c r="W73" i="5"/>
  <c r="T73" i="5"/>
  <c r="O73" i="5"/>
  <c r="N73" i="5"/>
  <c r="M73" i="5"/>
  <c r="L73" i="5"/>
  <c r="W72" i="5"/>
  <c r="T72" i="5"/>
  <c r="O72" i="5"/>
  <c r="N72" i="5"/>
  <c r="M72" i="5"/>
  <c r="L72" i="5"/>
  <c r="W71" i="5"/>
  <c r="T71" i="5"/>
  <c r="O71" i="5"/>
  <c r="N71" i="5"/>
  <c r="M71" i="5"/>
  <c r="L71" i="5"/>
  <c r="W70" i="5"/>
  <c r="T70" i="5"/>
  <c r="O70" i="5"/>
  <c r="N70" i="5"/>
  <c r="M70" i="5"/>
  <c r="L70" i="5"/>
  <c r="W69" i="5"/>
  <c r="T69" i="5"/>
  <c r="O69" i="5"/>
  <c r="N69" i="5"/>
  <c r="M69" i="5"/>
  <c r="L69" i="5"/>
  <c r="W68" i="5"/>
  <c r="T68" i="5"/>
  <c r="O68" i="5"/>
  <c r="N68" i="5"/>
  <c r="M68" i="5"/>
  <c r="L68" i="5"/>
  <c r="W67" i="5"/>
  <c r="T67" i="5"/>
  <c r="O67" i="5"/>
  <c r="N67" i="5"/>
  <c r="M67" i="5"/>
  <c r="L67" i="5"/>
  <c r="W66" i="5"/>
  <c r="T66" i="5"/>
  <c r="O66" i="5"/>
  <c r="N66" i="5"/>
  <c r="M66" i="5"/>
  <c r="L66" i="5"/>
  <c r="W65" i="5"/>
  <c r="T65" i="5"/>
  <c r="O65" i="5"/>
  <c r="N65" i="5"/>
  <c r="M65" i="5"/>
  <c r="L65" i="5"/>
  <c r="W64" i="5"/>
  <c r="T64" i="5"/>
  <c r="O64" i="5"/>
  <c r="N64" i="5"/>
  <c r="M64" i="5"/>
  <c r="L64" i="5"/>
  <c r="W63" i="5"/>
  <c r="T63" i="5"/>
  <c r="O63" i="5"/>
  <c r="N63" i="5"/>
  <c r="M63" i="5"/>
  <c r="L63" i="5"/>
  <c r="W62" i="5"/>
  <c r="T62" i="5"/>
  <c r="O62" i="5"/>
  <c r="N62" i="5"/>
  <c r="M62" i="5"/>
  <c r="L62" i="5"/>
  <c r="W61" i="5"/>
  <c r="T61" i="5"/>
  <c r="O61" i="5"/>
  <c r="N61" i="5"/>
  <c r="M61" i="5"/>
  <c r="L61" i="5"/>
  <c r="W60" i="5"/>
  <c r="T60" i="5"/>
  <c r="O60" i="5"/>
  <c r="N60" i="5"/>
  <c r="M60" i="5"/>
  <c r="L60" i="5"/>
  <c r="W59" i="5"/>
  <c r="T59" i="5"/>
  <c r="O59" i="5"/>
  <c r="N59" i="5"/>
  <c r="M59" i="5"/>
  <c r="L59" i="5"/>
  <c r="W58" i="5"/>
  <c r="T58" i="5"/>
  <c r="O58" i="5"/>
  <c r="N58" i="5"/>
  <c r="M58" i="5"/>
  <c r="L58" i="5"/>
  <c r="W57" i="5"/>
  <c r="T57" i="5"/>
  <c r="O57" i="5"/>
  <c r="N57" i="5"/>
  <c r="M57" i="5"/>
  <c r="L57" i="5"/>
  <c r="W56" i="5"/>
  <c r="T56" i="5"/>
  <c r="O56" i="5"/>
  <c r="N56" i="5"/>
  <c r="M56" i="5"/>
  <c r="L56" i="5"/>
  <c r="W55" i="5"/>
  <c r="T55" i="5"/>
  <c r="O55" i="5"/>
  <c r="N55" i="5"/>
  <c r="M55" i="5"/>
  <c r="L55" i="5"/>
  <c r="W54" i="5"/>
  <c r="T54" i="5"/>
  <c r="O54" i="5"/>
  <c r="N54" i="5"/>
  <c r="M54" i="5"/>
  <c r="L54" i="5"/>
  <c r="W53" i="5"/>
  <c r="T53" i="5"/>
  <c r="O53" i="5"/>
  <c r="N53" i="5"/>
  <c r="M53" i="5"/>
  <c r="L53" i="5"/>
  <c r="W52" i="5"/>
  <c r="T52" i="5"/>
  <c r="O52" i="5"/>
  <c r="N52" i="5"/>
  <c r="M52" i="5"/>
  <c r="L52" i="5"/>
  <c r="W51" i="5"/>
  <c r="T51" i="5"/>
  <c r="O51" i="5"/>
  <c r="N51" i="5"/>
  <c r="M51" i="5"/>
  <c r="L51" i="5"/>
  <c r="W50" i="5"/>
  <c r="T50" i="5"/>
  <c r="O50" i="5"/>
  <c r="N50" i="5"/>
  <c r="M50" i="5"/>
  <c r="L50" i="5"/>
  <c r="W49" i="5"/>
  <c r="T49" i="5"/>
  <c r="O49" i="5"/>
  <c r="N49" i="5"/>
  <c r="M49" i="5"/>
  <c r="L49" i="5"/>
  <c r="W48" i="5"/>
  <c r="T48" i="5"/>
  <c r="O48" i="5"/>
  <c r="N48" i="5"/>
  <c r="M48" i="5"/>
  <c r="L48" i="5"/>
  <c r="W47" i="5"/>
  <c r="T47" i="5"/>
  <c r="O47" i="5"/>
  <c r="N47" i="5"/>
  <c r="M47" i="5"/>
  <c r="L47" i="5"/>
  <c r="W46" i="5"/>
  <c r="T46" i="5"/>
  <c r="O46" i="5"/>
  <c r="N46" i="5"/>
  <c r="M46" i="5"/>
  <c r="L46" i="5"/>
  <c r="W45" i="5"/>
  <c r="T45" i="5"/>
  <c r="O45" i="5"/>
  <c r="N45" i="5"/>
  <c r="M45" i="5"/>
  <c r="L45" i="5"/>
  <c r="W44" i="5"/>
  <c r="T44" i="5"/>
  <c r="O44" i="5"/>
  <c r="N44" i="5"/>
  <c r="M44" i="5"/>
  <c r="L44" i="5"/>
  <c r="W43" i="5"/>
  <c r="T43" i="5"/>
  <c r="O43" i="5"/>
  <c r="N43" i="5"/>
  <c r="M43" i="5"/>
  <c r="L43" i="5"/>
  <c r="W42" i="5"/>
  <c r="T42" i="5"/>
  <c r="O42" i="5"/>
  <c r="N42" i="5"/>
  <c r="M42" i="5"/>
  <c r="L42" i="5"/>
  <c r="W41" i="5"/>
  <c r="T41" i="5"/>
  <c r="O41" i="5"/>
  <c r="N41" i="5"/>
  <c r="M41" i="5"/>
  <c r="L41" i="5"/>
  <c r="W40" i="5"/>
  <c r="T40" i="5"/>
  <c r="O40" i="5"/>
  <c r="N40" i="5"/>
  <c r="M40" i="5"/>
  <c r="L40" i="5"/>
  <c r="W39" i="5"/>
  <c r="T39" i="5"/>
  <c r="O39" i="5"/>
  <c r="N39" i="5"/>
  <c r="M39" i="5"/>
  <c r="L39" i="5"/>
  <c r="W38" i="5"/>
  <c r="T38" i="5"/>
  <c r="O38" i="5"/>
  <c r="N38" i="5"/>
  <c r="M38" i="5"/>
  <c r="L38" i="5"/>
  <c r="W37" i="5"/>
  <c r="T37" i="5"/>
  <c r="O37" i="5"/>
  <c r="N37" i="5"/>
  <c r="M37" i="5"/>
  <c r="L37" i="5"/>
  <c r="W36" i="5"/>
  <c r="T36" i="5"/>
  <c r="O36" i="5"/>
  <c r="N36" i="5"/>
  <c r="M36" i="5"/>
  <c r="L36" i="5"/>
  <c r="W35" i="5"/>
  <c r="T35" i="5"/>
  <c r="O35" i="5"/>
  <c r="N35" i="5"/>
  <c r="M35" i="5"/>
  <c r="L35" i="5"/>
  <c r="W34" i="5"/>
  <c r="T34" i="5"/>
  <c r="O34" i="5"/>
  <c r="N34" i="5"/>
  <c r="M34" i="5"/>
  <c r="L34" i="5"/>
  <c r="W33" i="5"/>
  <c r="T33" i="5"/>
  <c r="O33" i="5"/>
  <c r="N33" i="5"/>
  <c r="M33" i="5"/>
  <c r="L33" i="5"/>
  <c r="W32" i="5"/>
  <c r="T32" i="5"/>
  <c r="O32" i="5"/>
  <c r="N32" i="5"/>
  <c r="M32" i="5"/>
  <c r="L32" i="5"/>
  <c r="W31" i="5"/>
  <c r="T31" i="5"/>
  <c r="O31" i="5"/>
  <c r="N31" i="5"/>
  <c r="M31" i="5"/>
  <c r="L31" i="5"/>
  <c r="W30" i="5"/>
  <c r="T30" i="5"/>
  <c r="O30" i="5"/>
  <c r="N30" i="5"/>
  <c r="M30" i="5"/>
  <c r="L30" i="5"/>
  <c r="W29" i="5"/>
  <c r="T29" i="5"/>
  <c r="O29" i="5"/>
  <c r="N29" i="5"/>
  <c r="M29" i="5"/>
  <c r="L29" i="5"/>
  <c r="W28" i="5"/>
  <c r="T28" i="5"/>
  <c r="O28" i="5"/>
  <c r="N28" i="5"/>
  <c r="M28" i="5"/>
  <c r="L28" i="5"/>
  <c r="W27" i="5"/>
  <c r="T27" i="5"/>
  <c r="O27" i="5"/>
  <c r="N27" i="5"/>
  <c r="M27" i="5"/>
  <c r="L27" i="5"/>
  <c r="W26" i="5"/>
  <c r="T26" i="5"/>
  <c r="O26" i="5"/>
  <c r="N26" i="5"/>
  <c r="M26" i="5"/>
  <c r="L26" i="5"/>
  <c r="W25" i="5"/>
  <c r="T25" i="5"/>
  <c r="O25" i="5"/>
  <c r="N25" i="5"/>
  <c r="M25" i="5"/>
  <c r="L25" i="5"/>
  <c r="W24" i="5"/>
  <c r="T24" i="5"/>
  <c r="O24" i="5"/>
  <c r="N24" i="5"/>
  <c r="M24" i="5"/>
  <c r="L24" i="5"/>
  <c r="W23" i="5"/>
  <c r="T23" i="5"/>
  <c r="O23" i="5"/>
  <c r="N23" i="5"/>
  <c r="M23" i="5"/>
  <c r="L23" i="5"/>
  <c r="W22" i="5"/>
  <c r="T22" i="5"/>
  <c r="O22" i="5"/>
  <c r="N22" i="5"/>
  <c r="M22" i="5"/>
  <c r="L22" i="5"/>
  <c r="W21" i="5"/>
  <c r="T21" i="5"/>
  <c r="O21" i="5"/>
  <c r="N21" i="5"/>
  <c r="M21" i="5"/>
  <c r="L21" i="5"/>
  <c r="W20" i="5"/>
  <c r="T20" i="5"/>
  <c r="O20" i="5"/>
  <c r="N20" i="5"/>
  <c r="M20" i="5"/>
  <c r="L20" i="5"/>
  <c r="W19" i="5"/>
  <c r="T19" i="5"/>
  <c r="O19" i="5"/>
  <c r="N19" i="5"/>
  <c r="M19" i="5"/>
  <c r="L19" i="5"/>
  <c r="W18" i="5"/>
  <c r="T18" i="5"/>
  <c r="O18" i="5"/>
  <c r="N18" i="5"/>
  <c r="M18" i="5"/>
  <c r="L18" i="5"/>
  <c r="W17" i="5"/>
  <c r="T17" i="5"/>
  <c r="O17" i="5"/>
  <c r="N17" i="5"/>
  <c r="M17" i="5"/>
  <c r="L17" i="5"/>
  <c r="W16" i="5"/>
  <c r="T16" i="5"/>
  <c r="O16" i="5"/>
  <c r="N16" i="5"/>
  <c r="M16" i="5"/>
  <c r="L16" i="5"/>
  <c r="W15" i="5"/>
  <c r="T15" i="5"/>
  <c r="O15" i="5"/>
  <c r="N15" i="5"/>
  <c r="M15" i="5"/>
  <c r="L15" i="5"/>
  <c r="W14" i="5"/>
  <c r="T14" i="5"/>
  <c r="O14" i="5"/>
  <c r="N14" i="5"/>
  <c r="M14" i="5"/>
  <c r="L14" i="5"/>
  <c r="W13" i="5"/>
  <c r="T13" i="5"/>
  <c r="O13" i="5"/>
  <c r="N13" i="5"/>
  <c r="M13" i="5"/>
  <c r="L13" i="5"/>
  <c r="W12" i="5"/>
  <c r="T12" i="5"/>
  <c r="O12" i="5"/>
  <c r="N12" i="5"/>
  <c r="M12" i="5"/>
  <c r="L12" i="5"/>
  <c r="W11" i="5"/>
  <c r="T11" i="5"/>
  <c r="O11" i="5"/>
  <c r="N11" i="5"/>
  <c r="M11" i="5"/>
  <c r="L11" i="5"/>
  <c r="W10" i="5"/>
  <c r="T10" i="5"/>
  <c r="O10" i="5"/>
  <c r="N10" i="5"/>
  <c r="M10" i="5"/>
  <c r="L10" i="5"/>
  <c r="W9" i="5"/>
  <c r="T9" i="5"/>
  <c r="O9" i="5"/>
  <c r="N9" i="5"/>
  <c r="M9" i="5"/>
  <c r="L9" i="5"/>
  <c r="W8" i="5"/>
  <c r="T8" i="5"/>
  <c r="O8" i="5"/>
  <c r="N8" i="5"/>
  <c r="M8" i="5"/>
  <c r="L8" i="5"/>
  <c r="W7" i="5"/>
  <c r="T7" i="5"/>
  <c r="O7" i="5"/>
  <c r="N7" i="5"/>
  <c r="M7" i="5"/>
  <c r="L7" i="5"/>
  <c r="W6" i="5"/>
  <c r="T6" i="5"/>
  <c r="O6" i="5"/>
  <c r="N6" i="5"/>
  <c r="M6" i="5"/>
  <c r="L6" i="5"/>
  <c r="W5" i="5"/>
  <c r="T5" i="5"/>
  <c r="O5" i="5"/>
  <c r="N5" i="5"/>
  <c r="M5" i="5"/>
  <c r="L5" i="5"/>
  <c r="W4" i="5"/>
  <c r="T4" i="5"/>
  <c r="O4" i="5"/>
  <c r="N4" i="5"/>
  <c r="M4" i="5"/>
  <c r="L4" i="5"/>
  <c r="W3" i="5"/>
  <c r="T3" i="5"/>
  <c r="O3" i="5"/>
  <c r="N3" i="5"/>
  <c r="M3" i="5"/>
  <c r="L3" i="5"/>
  <c r="W2" i="5"/>
  <c r="T2" i="5"/>
  <c r="O2" i="5"/>
  <c r="N2" i="5"/>
  <c r="M2" i="5"/>
  <c r="L2" i="5"/>
  <c r="AR7" i="26"/>
  <c r="G18" i="27"/>
  <c r="U14" i="5" l="1"/>
  <c r="V14" i="5" s="1"/>
  <c r="U16" i="5"/>
  <c r="U26" i="5"/>
  <c r="V26" i="5" s="1"/>
  <c r="U28" i="5"/>
  <c r="V28" i="5" s="1"/>
  <c r="U30" i="5"/>
  <c r="V30" i="5" s="1"/>
  <c r="U46" i="5"/>
  <c r="V46" i="5" s="1"/>
  <c r="U62" i="5"/>
  <c r="V62" i="5" s="1"/>
  <c r="U66" i="5"/>
  <c r="V66" i="5" s="1"/>
  <c r="U94" i="5"/>
  <c r="V94" i="5" s="1"/>
  <c r="U96" i="5"/>
  <c r="V96" i="5" s="1"/>
  <c r="U106" i="5"/>
  <c r="V106" i="5" s="1"/>
  <c r="U110" i="5"/>
  <c r="V110" i="5" s="1"/>
  <c r="U112" i="5"/>
  <c r="V112" i="5" s="1"/>
  <c r="U142" i="5"/>
  <c r="V142" i="5" s="1"/>
  <c r="U144" i="5"/>
  <c r="V144" i="5" s="1"/>
  <c r="U152" i="5"/>
  <c r="V152" i="5" s="1"/>
  <c r="U87" i="5"/>
  <c r="U103" i="5"/>
  <c r="U135" i="5"/>
  <c r="U151" i="5"/>
  <c r="U154" i="5"/>
  <c r="V154" i="5" s="1"/>
  <c r="U78" i="5"/>
  <c r="V78" i="5" s="1"/>
  <c r="U90" i="5"/>
  <c r="V90" i="5" s="1"/>
  <c r="U23" i="5"/>
  <c r="V23" i="5" s="1"/>
  <c r="U85" i="5"/>
  <c r="U7" i="5"/>
  <c r="U39" i="5"/>
  <c r="U51" i="5"/>
  <c r="U55" i="5"/>
  <c r="V55" i="5" s="1"/>
  <c r="U71" i="5"/>
  <c r="V71" i="5" s="1"/>
  <c r="U119" i="5"/>
  <c r="V119" i="5" s="1"/>
  <c r="U13" i="5"/>
  <c r="V13" i="5" s="1"/>
  <c r="U31" i="5"/>
  <c r="U74" i="5"/>
  <c r="V74" i="5" s="1"/>
  <c r="U102" i="5"/>
  <c r="U160" i="5"/>
  <c r="V160" i="5" s="1"/>
  <c r="U47" i="5"/>
  <c r="U80" i="5"/>
  <c r="V80" i="5" s="1"/>
  <c r="U36" i="5"/>
  <c r="V36" i="5" s="1"/>
  <c r="U128" i="5"/>
  <c r="V128" i="5" s="1"/>
  <c r="U141" i="5"/>
  <c r="V141" i="5" s="1"/>
  <c r="U56" i="5"/>
  <c r="V56" i="5" s="1"/>
  <c r="U118" i="5"/>
  <c r="V118" i="5" s="1"/>
  <c r="U6" i="5"/>
  <c r="V6" i="5" s="1"/>
  <c r="U29" i="5"/>
  <c r="V29" i="5" s="1"/>
  <c r="U8" i="5"/>
  <c r="V8" i="5" s="1"/>
  <c r="U72" i="5"/>
  <c r="V72" i="5" s="1"/>
  <c r="U109" i="5"/>
  <c r="V109" i="5" s="1"/>
  <c r="U93" i="5"/>
  <c r="V93" i="5" s="1"/>
  <c r="U147" i="5"/>
  <c r="V147" i="5" s="1"/>
  <c r="U38" i="5"/>
  <c r="V38" i="5" s="1"/>
  <c r="U77" i="5"/>
  <c r="V77" i="5" s="1"/>
  <c r="U65" i="5"/>
  <c r="V65" i="5" s="1"/>
  <c r="V20" i="5"/>
  <c r="U34" i="5"/>
  <c r="V34" i="5" s="1"/>
  <c r="U41" i="5"/>
  <c r="V41" i="5" s="1"/>
  <c r="V16" i="5"/>
  <c r="U61" i="5"/>
  <c r="V61" i="5" s="1"/>
  <c r="U127" i="5"/>
  <c r="V127" i="5" s="1"/>
  <c r="U143" i="5"/>
  <c r="V143" i="5" s="1"/>
  <c r="U159" i="5"/>
  <c r="V159" i="5" s="1"/>
  <c r="U4" i="5"/>
  <c r="V4" i="5" s="1"/>
  <c r="U9" i="5"/>
  <c r="V9" i="5" s="1"/>
  <c r="U19" i="5"/>
  <c r="V19" i="5" s="1"/>
  <c r="U44" i="5"/>
  <c r="V44" i="5" s="1"/>
  <c r="U49" i="5"/>
  <c r="V49" i="5" s="1"/>
  <c r="U54" i="5"/>
  <c r="V54" i="5" s="1"/>
  <c r="U59" i="5"/>
  <c r="V59" i="5" s="1"/>
  <c r="U101" i="5"/>
  <c r="V101" i="5" s="1"/>
  <c r="U117" i="5"/>
  <c r="V117" i="5" s="1"/>
  <c r="U125" i="5"/>
  <c r="V125" i="5" s="1"/>
  <c r="U133" i="5"/>
  <c r="V133" i="5" s="1"/>
  <c r="U149" i="5"/>
  <c r="V149" i="5" s="1"/>
  <c r="U157" i="5"/>
  <c r="V157" i="5" s="1"/>
  <c r="U32" i="5"/>
  <c r="V32" i="5" s="1"/>
  <c r="U42" i="5"/>
  <c r="V42" i="5" s="1"/>
  <c r="U52" i="5"/>
  <c r="V52" i="5" s="1"/>
  <c r="U57" i="5"/>
  <c r="V57" i="5" s="1"/>
  <c r="U67" i="5"/>
  <c r="V67" i="5" s="1"/>
  <c r="U75" i="5"/>
  <c r="V75" i="5" s="1"/>
  <c r="U91" i="5"/>
  <c r="V91" i="5" s="1"/>
  <c r="U104" i="5"/>
  <c r="V104" i="5" s="1"/>
  <c r="U107" i="5"/>
  <c r="V107" i="5" s="1"/>
  <c r="U120" i="5"/>
  <c r="V120" i="5" s="1"/>
  <c r="U123" i="5"/>
  <c r="V123" i="5" s="1"/>
  <c r="U136" i="5"/>
  <c r="V136" i="5" s="1"/>
  <c r="U27" i="5"/>
  <c r="V27" i="5" s="1"/>
  <c r="U131" i="5"/>
  <c r="V131" i="5" s="1"/>
  <c r="U166" i="5"/>
  <c r="V166" i="5" s="1"/>
  <c r="U10" i="5"/>
  <c r="V10" i="5" s="1"/>
  <c r="U20" i="5"/>
  <c r="U60" i="5"/>
  <c r="V60" i="5" s="1"/>
  <c r="U150" i="5"/>
  <c r="V150" i="5" s="1"/>
  <c r="U15" i="5"/>
  <c r="V15" i="5" s="1"/>
  <c r="U45" i="5"/>
  <c r="V45" i="5" s="1"/>
  <c r="U48" i="5"/>
  <c r="V48" i="5" s="1"/>
  <c r="U58" i="5"/>
  <c r="V58" i="5" s="1"/>
  <c r="U73" i="5"/>
  <c r="V73" i="5" s="1"/>
  <c r="U76" i="5"/>
  <c r="V76" i="5" s="1"/>
  <c r="U92" i="5"/>
  <c r="V92" i="5" s="1"/>
  <c r="V102" i="5"/>
  <c r="U108" i="5"/>
  <c r="V108" i="5" s="1"/>
  <c r="U124" i="5"/>
  <c r="V124" i="5" s="1"/>
  <c r="V134" i="5"/>
  <c r="U140" i="5"/>
  <c r="V140" i="5" s="1"/>
  <c r="U156" i="5"/>
  <c r="V156" i="5" s="1"/>
  <c r="V31" i="5"/>
  <c r="U11" i="5"/>
  <c r="V11" i="5" s="1"/>
  <c r="U21" i="5"/>
  <c r="V21" i="5" s="1"/>
  <c r="U64" i="5"/>
  <c r="V64" i="5" s="1"/>
  <c r="U79" i="5"/>
  <c r="V79" i="5" s="1"/>
  <c r="U82" i="5"/>
  <c r="V82" i="5" s="1"/>
  <c r="V85" i="5"/>
  <c r="U95" i="5"/>
  <c r="V95" i="5" s="1"/>
  <c r="U98" i="5"/>
  <c r="V98" i="5" s="1"/>
  <c r="U111" i="5"/>
  <c r="V111" i="5" s="1"/>
  <c r="U114" i="5"/>
  <c r="V114" i="5" s="1"/>
  <c r="U130" i="5"/>
  <c r="V130" i="5" s="1"/>
  <c r="U146" i="5"/>
  <c r="V146" i="5" s="1"/>
  <c r="U162" i="5"/>
  <c r="V162" i="5" s="1"/>
  <c r="U165" i="5"/>
  <c r="V165" i="5" s="1"/>
  <c r="U24" i="5"/>
  <c r="V24" i="5" s="1"/>
  <c r="U69" i="5"/>
  <c r="V69" i="5" s="1"/>
  <c r="V47" i="5"/>
  <c r="U88" i="5"/>
  <c r="V88" i="5" s="1"/>
  <c r="U139" i="5"/>
  <c r="V139" i="5" s="1"/>
  <c r="U155" i="5"/>
  <c r="V155" i="5" s="1"/>
  <c r="U2" i="5"/>
  <c r="V2" i="5" s="1"/>
  <c r="U12" i="5"/>
  <c r="V12" i="5" s="1"/>
  <c r="U17" i="5"/>
  <c r="V17" i="5" s="1"/>
  <c r="U22" i="5"/>
  <c r="V22" i="5" s="1"/>
  <c r="U37" i="5"/>
  <c r="V37" i="5" s="1"/>
  <c r="U83" i="5"/>
  <c r="V83" i="5" s="1"/>
  <c r="U99" i="5"/>
  <c r="V99" i="5" s="1"/>
  <c r="U115" i="5"/>
  <c r="V115" i="5" s="1"/>
  <c r="U163" i="5"/>
  <c r="V163" i="5" s="1"/>
  <c r="U25" i="5"/>
  <c r="V25" i="5" s="1"/>
  <c r="U35" i="5"/>
  <c r="V35" i="5" s="1"/>
  <c r="U40" i="5"/>
  <c r="V40" i="5" s="1"/>
  <c r="U50" i="5"/>
  <c r="V50" i="5" s="1"/>
  <c r="U70" i="5"/>
  <c r="V70" i="5" s="1"/>
  <c r="U86" i="5"/>
  <c r="V86" i="5" s="1"/>
  <c r="U5" i="5"/>
  <c r="V5" i="5" s="1"/>
  <c r="U68" i="5"/>
  <c r="V68" i="5" s="1"/>
  <c r="U3" i="5"/>
  <c r="V3" i="5" s="1"/>
  <c r="U18" i="5"/>
  <c r="V18" i="5" s="1"/>
  <c r="U33" i="5"/>
  <c r="V33" i="5" s="1"/>
  <c r="U43" i="5"/>
  <c r="V43" i="5" s="1"/>
  <c r="V51" i="5"/>
  <c r="U53" i="5"/>
  <c r="V53" i="5" s="1"/>
  <c r="U63" i="5"/>
  <c r="V63" i="5" s="1"/>
  <c r="U81" i="5"/>
  <c r="V81" i="5" s="1"/>
  <c r="U84" i="5"/>
  <c r="V84" i="5" s="1"/>
  <c r="U97" i="5"/>
  <c r="V97" i="5" s="1"/>
  <c r="U100" i="5"/>
  <c r="V100" i="5" s="1"/>
  <c r="U113" i="5"/>
  <c r="V113" i="5" s="1"/>
  <c r="U116" i="5"/>
  <c r="V116" i="5" s="1"/>
  <c r="U129" i="5"/>
  <c r="V129" i="5" s="1"/>
  <c r="U132" i="5"/>
  <c r="V132" i="5" s="1"/>
  <c r="U145" i="5"/>
  <c r="V145" i="5" s="1"/>
  <c r="U148" i="5"/>
  <c r="V148" i="5" s="1"/>
  <c r="U161" i="5"/>
  <c r="V161" i="5" s="1"/>
  <c r="U164" i="5"/>
  <c r="U167" i="5"/>
  <c r="V167" i="5" s="1"/>
  <c r="V7" i="5"/>
  <c r="V39" i="5"/>
  <c r="V87" i="5"/>
  <c r="U89" i="5"/>
  <c r="V89" i="5" s="1"/>
  <c r="V103" i="5"/>
  <c r="U105" i="5"/>
  <c r="V105" i="5" s="1"/>
  <c r="U121" i="5"/>
  <c r="V121" i="5" s="1"/>
  <c r="V135" i="5"/>
  <c r="U137" i="5"/>
  <c r="V137" i="5" s="1"/>
  <c r="V151" i="5"/>
  <c r="U153" i="5"/>
  <c r="V153" i="5" s="1"/>
  <c r="AR8" i="26"/>
  <c r="AR13" i="26"/>
  <c r="BB13" i="26"/>
  <c r="AR11" i="26"/>
  <c r="AV8" i="26"/>
  <c r="AY8" i="26"/>
  <c r="BE11" i="26"/>
  <c r="AR14" i="26"/>
  <c r="BB8" i="26"/>
  <c r="AV14" i="26"/>
  <c r="BB11" i="26"/>
  <c r="AV13" i="26"/>
  <c r="AR9" i="26"/>
  <c r="AY11" i="26"/>
  <c r="AV11" i="26"/>
  <c r="AR10" i="26"/>
  <c r="AV9" i="26"/>
  <c r="AR12" i="26"/>
  <c r="AV12" i="26"/>
  <c r="AY13" i="26"/>
  <c r="BB14" i="26"/>
  <c r="AY14" i="26"/>
  <c r="BB9" i="26"/>
  <c r="AY9" i="26"/>
  <c r="BB10" i="26"/>
  <c r="BE10" i="26"/>
  <c r="AY10" i="26"/>
  <c r="AV10" i="26"/>
  <c r="BB12" i="26"/>
  <c r="AY12" i="26"/>
  <c r="BH12" i="26"/>
  <c r="BE9" i="26"/>
  <c r="BH14" i="26"/>
  <c r="BH13" i="26"/>
  <c r="BE8"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1FF9CD-5AE1-4225-ADD6-8D591E013A01}" name="Query - dimCalendar" description="Connection to the 'dimCalendar' query in the workbook." type="100" refreshedVersion="8" minRefreshableVersion="5">
    <extLst>
      <ext xmlns:x15="http://schemas.microsoft.com/office/spreadsheetml/2010/11/main" uri="{DE250136-89BD-433C-8126-D09CA5730AF9}">
        <x15:connection id="40163572-04d5-4aaa-bbc3-cfe2e4786028"/>
      </ext>
    </extLst>
  </connection>
  <connection id="2" xr16:uid="{F23B7DCB-18FC-45E6-91FA-C3C3AFC964C6}" name="Query - DimCustomers" description="Connection to the 'DimCustomers' query in the workbook." type="100" refreshedVersion="8" minRefreshableVersion="5">
    <extLst>
      <ext xmlns:x15="http://schemas.microsoft.com/office/spreadsheetml/2010/11/main" uri="{DE250136-89BD-433C-8126-D09CA5730AF9}">
        <x15:connection id="c07f3064-60db-42b8-ae88-641d9b9ba267"/>
      </ext>
    </extLst>
  </connection>
  <connection id="3" xr16:uid="{576728CA-3749-4811-A989-80D30819DB74}" name="Query - DimEmployees" description="Connection to the 'DimEmployees' query in the workbook." type="100" refreshedVersion="8" minRefreshableVersion="5">
    <extLst>
      <ext xmlns:x15="http://schemas.microsoft.com/office/spreadsheetml/2010/11/main" uri="{DE250136-89BD-433C-8126-D09CA5730AF9}">
        <x15:connection id="8bbeea0e-19df-4149-8679-40a053e3c238"/>
      </ext>
    </extLst>
  </connection>
  <connection id="4" xr16:uid="{5E2DD975-0C34-48C3-919B-C9B9B7545B5A}" name="Query - DimProducts" description="Connection to the 'DimProducts' query in the workbook." type="100" refreshedVersion="8" minRefreshableVersion="5">
    <extLst>
      <ext xmlns:x15="http://schemas.microsoft.com/office/spreadsheetml/2010/11/main" uri="{DE250136-89BD-433C-8126-D09CA5730AF9}">
        <x15:connection id="24484fb8-8ab2-41e4-a40c-b670660cd051"/>
      </ext>
    </extLst>
  </connection>
  <connection id="5" xr16:uid="{78469F2F-ACCD-4EE1-BD75-385A42E313F4}" name="Query - qry_CleanSales" description="Connection to the 'qry_CleanSales' query in the workbook." type="100" refreshedVersion="8" minRefreshableVersion="5">
    <extLst>
      <ext xmlns:x15="http://schemas.microsoft.com/office/spreadsheetml/2010/11/main" uri="{DE250136-89BD-433C-8126-D09CA5730AF9}">
        <x15:connection id="832c1ad7-7423-4dab-8dd7-7ec0298fca54"/>
      </ext>
    </extLst>
  </connection>
  <connection id="6" xr16:uid="{EBA1D002-1D6A-4368-932B-395BF063545E}" keepAlive="1" name="Query - qry_SourceSales" description="Connection to the 'qry_SourceSales' query in the workbook." type="5" refreshedVersion="0" background="1">
    <dbPr connection="Provider=Microsoft.Mashup.OleDb.1;Data Source=$Workbook$;Location=qry_SourceSales;Extended Properties=&quot;&quot;" command="SELECT * FROM [qry_SourceSales]"/>
  </connection>
  <connection id="7" xr16:uid="{11701544-97B4-4714-BA81-DB290805CDBB}" keepAlive="1" name="Query - qry_TransformSales" description="Connection to the 'qry_TransformSales' query in the workbook." type="5" refreshedVersion="0" background="1">
    <dbPr connection="Provider=Microsoft.Mashup.OleDb.1;Data Source=$Workbook$;Location=qry_TransformSales;Extended Properties=&quot;&quot;" command="SELECT * FROM [qry_TransformSales]"/>
  </connection>
  <connection id="8" xr16:uid="{BA39A2AC-02DD-4A94-92B7-295CBA1DD02C}" keepAlive="1" name="Query - qry_ValidateSales" description="Connection to the 'qry_ValidateSales' query in the workbook." type="5" refreshedVersion="0" background="1">
    <dbPr connection="Provider=Microsoft.Mashup.OleDb.1;Data Source=$Workbook$;Location=qry_ValidateSales;Extended Properties=&quot;&quot;" command="SELECT * FROM [qry_ValidateSales]"/>
  </connection>
  <connection id="9" xr16:uid="{3D668F6E-C611-45C7-9ED7-6A2BE03F83B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0" xr16:uid="{4D714209-A949-4FDB-94DF-0198BB08A425}" name="WorksheetConnection_Business Analytics Platform v1.0^.xlsm!Table8" type="102" refreshedVersion="8" minRefreshableVersion="5">
    <extLst>
      <ext xmlns:x15="http://schemas.microsoft.com/office/spreadsheetml/2010/11/main" uri="{DE250136-89BD-433C-8126-D09CA5730AF9}">
        <x15:connection id="Table8">
          <x15:rangePr sourceName="_xlcn.WorksheetConnection_BusinessAnalyticsPlatformv1.0.xlsmTable81"/>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6">
    <s v="ThisWorkbookDataModel"/>
    <s v="[Measures].[Total Sales]"/>
    <s v="#,0"/>
    <s v="[Measures].[Gross Profit]"/>
    <s v="[Measures].[Profit Margin %]"/>
    <s v="0.00%;-0.00%;0.00%"/>
    <s v="[Measures].[Average Order Value]"/>
    <s v="[DimProducts].[ProductName].Children"/>
    <s v="[DimProducts].[ProductName].&amp;[Brownie]"/>
    <s v="[DimProducts].[ProductName].&amp;[Chicken Burger]"/>
    <s v="[DimProducts].[ProductName].&amp;[Classic Burger]"/>
    <s v="[DimProducts].[ProductName].&amp;[Café]"/>
    <s v="[DimProducts].[ProductName].&amp;[Cheese Burger]"/>
    <s v="{[qry_CleanSales].[PaymentMethod].[All]}"/>
    <s v="{[DimProducts].[Category].[All]}"/>
    <s v="{[dimCalendar].[Month].[All]}"/>
    <s v="{[dimCalendar].[Year].[All]}"/>
    <s v="{[DimEmployees].[EmployeeName].[All]}"/>
    <s v="[DimProducts].[ProductName].&amp;[Coca Cola]"/>
    <s v="[DimProducts].[ProductName].&amp;[Coca Zero]"/>
    <s v="[Measures].[Total Orders]"/>
    <s v="[dimCalendar].[Month].[All]"/>
    <s v="[DimProducts].[Category].[All]"/>
    <s v="[DimEmployees].[EmployeeName].[All]"/>
    <s v="[qry_CleanSales].[PaymentMethod].[All]"/>
    <s v="[Measures].[Average Profit per Order]"/>
  </metadataStrings>
  <mdxMetadata count="45">
    <mdx n="0" f="s">
      <ms ns="7" c="0"/>
    </mdx>
    <mdx n="0" f="r">
      <t c="1">
        <n x="8"/>
      </t>
    </mdx>
    <mdx n="0" f="r">
      <t c="1">
        <n x="9"/>
      </t>
    </mdx>
    <mdx n="0" f="r">
      <t c="1">
        <n x="10"/>
      </t>
    </mdx>
    <mdx n="0" f="r">
      <t c="1">
        <n x="11"/>
      </t>
    </mdx>
    <mdx n="0" f="r">
      <t c="1">
        <n x="12"/>
      </t>
    </mdx>
    <mdx n="0" f="v">
      <t c="7" si="2">
        <n x="8"/>
        <n x="1"/>
        <n x="13" s="1"/>
        <n x="14" s="1"/>
        <n x="15" s="1"/>
        <n x="16" s="1"/>
        <n x="17" s="1"/>
      </t>
    </mdx>
    <mdx n="0" f="v">
      <t c="7" si="2">
        <n x="12"/>
        <n x="1"/>
        <n x="13" s="1"/>
        <n x="14" s="1"/>
        <n x="15" s="1"/>
        <n x="16" s="1"/>
        <n x="17" s="1"/>
      </t>
    </mdx>
    <mdx n="0" f="v">
      <t c="7" si="2">
        <n x="11"/>
        <n x="1"/>
        <n x="13" s="1"/>
        <n x="14" s="1"/>
        <n x="15" s="1"/>
        <n x="16" s="1"/>
        <n x="17" s="1"/>
      </t>
    </mdx>
    <mdx n="0" f="v">
      <t c="7" si="2">
        <n x="10"/>
        <n x="1"/>
        <n x="13" s="1"/>
        <n x="14" s="1"/>
        <n x="15" s="1"/>
        <n x="16" s="1"/>
        <n x="17" s="1"/>
      </t>
    </mdx>
    <mdx n="0" f="v">
      <t c="7" si="2">
        <n x="9"/>
        <n x="1"/>
        <n x="13" s="1"/>
        <n x="14" s="1"/>
        <n x="15" s="1"/>
        <n x="16" s="1"/>
        <n x="17" s="1"/>
      </t>
    </mdx>
    <mdx n="0" f="v">
      <t c="7" si="2">
        <n x="9"/>
        <n x="3"/>
        <n x="13" s="1"/>
        <n x="14" s="1"/>
        <n x="15" s="1"/>
        <n x="16" s="1"/>
        <n x="17" s="1"/>
      </t>
    </mdx>
    <mdx n="0" f="v">
      <t c="7" si="2">
        <n x="10"/>
        <n x="3"/>
        <n x="13" s="1"/>
        <n x="14" s="1"/>
        <n x="15" s="1"/>
        <n x="16" s="1"/>
        <n x="17" s="1"/>
      </t>
    </mdx>
    <mdx n="0" f="v">
      <t c="7" si="2">
        <n x="11"/>
        <n x="3"/>
        <n x="13" s="1"/>
        <n x="14" s="1"/>
        <n x="15" s="1"/>
        <n x="16" s="1"/>
        <n x="17" s="1"/>
      </t>
    </mdx>
    <mdx n="0" f="v">
      <t c="7" si="2">
        <n x="12"/>
        <n x="3"/>
        <n x="13" s="1"/>
        <n x="14" s="1"/>
        <n x="15" s="1"/>
        <n x="16" s="1"/>
        <n x="17" s="1"/>
      </t>
    </mdx>
    <mdx n="0" f="v">
      <t c="7" si="2">
        <n x="8"/>
        <n x="3"/>
        <n x="13" s="1"/>
        <n x="14" s="1"/>
        <n x="15" s="1"/>
        <n x="16" s="1"/>
        <n x="17" s="1"/>
      </t>
    </mdx>
    <mdx n="0" f="v">
      <t c="7" si="5">
        <n x="9"/>
        <n x="4"/>
        <n x="13" s="1"/>
        <n x="14" s="1"/>
        <n x="15" s="1"/>
        <n x="16" s="1"/>
        <n x="17" s="1"/>
      </t>
    </mdx>
    <mdx n="0" f="v">
      <t c="7" si="5">
        <n x="10"/>
        <n x="4"/>
        <n x="13" s="1"/>
        <n x="14" s="1"/>
        <n x="15" s="1"/>
        <n x="16" s="1"/>
        <n x="17" s="1"/>
      </t>
    </mdx>
    <mdx n="0" f="v">
      <t c="7" si="5">
        <n x="11"/>
        <n x="4"/>
        <n x="13" s="1"/>
        <n x="14" s="1"/>
        <n x="15" s="1"/>
        <n x="16" s="1"/>
        <n x="17" s="1"/>
      </t>
    </mdx>
    <mdx n="0" f="v">
      <t c="7" si="5">
        <n x="12"/>
        <n x="4"/>
        <n x="13" s="1"/>
        <n x="14" s="1"/>
        <n x="15" s="1"/>
        <n x="16" s="1"/>
        <n x="17" s="1"/>
      </t>
    </mdx>
    <mdx n="0" f="v">
      <t c="7" si="5">
        <n x="8"/>
        <n x="4"/>
        <n x="13" s="1"/>
        <n x="14" s="1"/>
        <n x="15" s="1"/>
        <n x="16" s="1"/>
        <n x="17" s="1"/>
      </t>
    </mdx>
    <mdx n="0" f="r">
      <t c="1">
        <n x="18"/>
      </t>
    </mdx>
    <mdx n="0" f="r">
      <t c="1">
        <n x="19"/>
      </t>
    </mdx>
    <mdx n="0" f="v">
      <t c="7" si="5">
        <n x="18"/>
        <n x="4"/>
        <n x="13" s="1"/>
        <n x="14" s="1"/>
        <n x="15" s="1"/>
        <n x="16" s="1"/>
        <n x="17" s="1"/>
      </t>
    </mdx>
    <mdx n="0" f="v">
      <t c="7" si="5">
        <n x="19"/>
        <n x="4"/>
        <n x="13" s="1"/>
        <n x="14" s="1"/>
        <n x="15" s="1"/>
        <n x="16" s="1"/>
        <n x="17" s="1"/>
      </t>
    </mdx>
    <mdx n="0" f="v">
      <t c="7" si="2">
        <n x="18"/>
        <n x="1"/>
        <n x="13" s="1"/>
        <n x="14" s="1"/>
        <n x="15" s="1"/>
        <n x="16" s="1"/>
        <n x="17" s="1"/>
      </t>
    </mdx>
    <mdx n="0" f="v">
      <t c="7" si="2">
        <n x="19"/>
        <n x="1"/>
        <n x="13" s="1"/>
        <n x="14" s="1"/>
        <n x="15" s="1"/>
        <n x="16" s="1"/>
        <n x="17" s="1"/>
      </t>
    </mdx>
    <mdx n="0" f="v">
      <t c="7" si="2">
        <n x="18"/>
        <n x="3"/>
        <n x="13" s="1"/>
        <n x="14" s="1"/>
        <n x="15" s="1"/>
        <n x="16" s="1"/>
        <n x="17" s="1"/>
      </t>
    </mdx>
    <mdx n="0" f="v">
      <t c="7" si="2">
        <n x="19"/>
        <n x="3"/>
        <n x="13" s="1"/>
        <n x="14" s="1"/>
        <n x="15" s="1"/>
        <n x="16" s="1"/>
        <n x="17" s="1"/>
      </t>
    </mdx>
    <mdx n="0" f="v">
      <t c="6" si="2">
        <n x="1"/>
        <n x="14" s="1"/>
        <n x="17" s="1"/>
        <n x="15" s="1"/>
        <n x="13" s="1"/>
        <n x="16" s="1"/>
      </t>
    </mdx>
    <mdx n="0" f="v">
      <t c="6" si="2">
        <n x="3"/>
        <n x="14" s="1"/>
        <n x="17" s="1"/>
        <n x="15" s="1"/>
        <n x="13" s="1"/>
        <n x="16" s="1"/>
      </t>
    </mdx>
    <mdx n="0" f="v">
      <t c="6" si="5">
        <n x="4"/>
        <n x="14" s="1"/>
        <n x="17" s="1"/>
        <n x="15" s="1"/>
        <n x="13" s="1"/>
        <n x="16" s="1"/>
      </t>
    </mdx>
    <mdx n="0" f="v">
      <t c="6" si="2">
        <n x="20"/>
        <n x="14" s="1"/>
        <n x="17" s="1"/>
        <n x="15" s="1"/>
        <n x="13" s="1"/>
        <n x="16" s="1"/>
      </t>
    </mdx>
    <mdx n="0" f="v">
      <t c="6" si="2">
        <n x="6"/>
        <n x="14" s="1"/>
        <n x="17" s="1"/>
        <n x="15" s="1"/>
        <n x="13" s="1"/>
        <n x="16" s="1"/>
      </t>
    </mdx>
    <mdx n="0" f="r">
      <t c="1">
        <n x="21"/>
      </t>
    </mdx>
    <mdx n="0" f="r">
      <t c="1">
        <n x="22"/>
      </t>
    </mdx>
    <mdx n="0" f="r">
      <t c="1">
        <n x="23"/>
      </t>
    </mdx>
    <mdx n="0" f="r">
      <t c="1">
        <n x="24"/>
      </t>
    </mdx>
    <mdx n="0" f="v">
      <t c="7" si="2">
        <n x="9"/>
        <n x="20"/>
        <n x="13" s="1"/>
        <n x="14" s="1"/>
        <n x="15" s="1"/>
        <n x="16" s="1"/>
        <n x="17" s="1"/>
      </t>
    </mdx>
    <mdx n="0" f="v">
      <t c="7" si="2">
        <n x="12"/>
        <n x="20"/>
        <n x="13" s="1"/>
        <n x="14" s="1"/>
        <n x="15" s="1"/>
        <n x="16" s="1"/>
        <n x="17" s="1"/>
      </t>
    </mdx>
    <mdx n="0" f="v">
      <t c="7" si="2">
        <n x="8"/>
        <n x="25"/>
        <n x="13" s="1"/>
        <n x="14" s="1"/>
        <n x="15" s="1"/>
        <n x="16" s="1"/>
        <n x="17" s="1"/>
      </t>
    </mdx>
    <mdx n="0" f="v">
      <t c="7" si="2">
        <n x="10"/>
        <n x="25"/>
        <n x="13" s="1"/>
        <n x="14" s="1"/>
        <n x="15" s="1"/>
        <n x="16" s="1"/>
        <n x="17" s="1"/>
      </t>
    </mdx>
    <mdx n="0" f="v">
      <t c="7" si="2">
        <n x="18"/>
        <n x="25"/>
        <n x="13" s="1"/>
        <n x="14" s="1"/>
        <n x="15" s="1"/>
        <n x="16" s="1"/>
        <n x="17" s="1"/>
      </t>
    </mdx>
    <mdx n="0" f="v">
      <t c="7" si="2">
        <n x="19"/>
        <n x="25"/>
        <n x="13" s="1"/>
        <n x="14" s="1"/>
        <n x="15" s="1"/>
        <n x="16" s="1"/>
        <n x="17" s="1"/>
      </t>
    </mdx>
    <mdx n="0" f="v">
      <t c="7" si="2">
        <n x="11"/>
        <n x="25"/>
        <n x="13" s="1"/>
        <n x="14" s="1"/>
        <n x="15" s="1"/>
        <n x="16" s="1"/>
        <n x="17" s="1"/>
      </t>
    </mdx>
  </mdxMetadata>
  <futureMetadata name="XLDAPR" count="1">
    <bk>
      <extLst>
        <ext uri="{bdbb8cdc-fa1e-496e-a857-3c3f30c029c3}">
          <xda:dynamicArrayProperties fDynamic="1" fCollapsed="0"/>
        </ext>
      </extLst>
    </bk>
  </futureMetadata>
  <cellMetadata count="1">
    <bk>
      <rc t="2" v="0"/>
    </bk>
  </cellMetadata>
  <valueMetadata count="4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valueMetadata>
</metadata>
</file>

<file path=xl/sharedStrings.xml><?xml version="1.0" encoding="utf-8"?>
<sst xmlns="http://schemas.openxmlformats.org/spreadsheetml/2006/main" count="2279" uniqueCount="725">
  <si>
    <t>Category</t>
  </si>
  <si>
    <t>Burger</t>
  </si>
  <si>
    <t>Tacos</t>
  </si>
  <si>
    <t>Sandwich</t>
  </si>
  <si>
    <t>Pizza</t>
  </si>
  <si>
    <t>Drinks</t>
  </si>
  <si>
    <t>Dessert</t>
  </si>
  <si>
    <t>Sides</t>
  </si>
  <si>
    <t>ProductID</t>
  </si>
  <si>
    <t>ProductName</t>
  </si>
  <si>
    <t>P001</t>
  </si>
  <si>
    <t>Classic Burger</t>
  </si>
  <si>
    <t>P002</t>
  </si>
  <si>
    <t>Cheese Burger</t>
  </si>
  <si>
    <t>P003</t>
  </si>
  <si>
    <t>Double Burger</t>
  </si>
  <si>
    <t>P004</t>
  </si>
  <si>
    <t>Chicken Burger</t>
  </si>
  <si>
    <t>P005</t>
  </si>
  <si>
    <t>Spicy Burger</t>
  </si>
  <si>
    <t>P006</t>
  </si>
  <si>
    <t>Tacos Poulet</t>
  </si>
  <si>
    <t>P007</t>
  </si>
  <si>
    <t>Tacos Mixte</t>
  </si>
  <si>
    <t>P008</t>
  </si>
  <si>
    <t>Tacos Viande</t>
  </si>
  <si>
    <t>P009</t>
  </si>
  <si>
    <t>Tacos Nuggets</t>
  </si>
  <si>
    <t>P010</t>
  </si>
  <si>
    <t>Tacos Kefta</t>
  </si>
  <si>
    <t>P011</t>
  </si>
  <si>
    <t>Shawarma Poulet</t>
  </si>
  <si>
    <t>P012</t>
  </si>
  <si>
    <t>Shawarma Viande</t>
  </si>
  <si>
    <t>P013</t>
  </si>
  <si>
    <t>Panini Poulet</t>
  </si>
  <si>
    <t>P014</t>
  </si>
  <si>
    <t>Panini Thon</t>
  </si>
  <si>
    <t>P015</t>
  </si>
  <si>
    <t>Panini Mixte</t>
  </si>
  <si>
    <t>P016</t>
  </si>
  <si>
    <t>Pizza Margherita</t>
  </si>
  <si>
    <t>P017</t>
  </si>
  <si>
    <t>Pizza Thon</t>
  </si>
  <si>
    <t>P018</t>
  </si>
  <si>
    <t>Pizza Poulet</t>
  </si>
  <si>
    <t>P019</t>
  </si>
  <si>
    <t>Pizza Fruits de Mer</t>
  </si>
  <si>
    <t>P020</t>
  </si>
  <si>
    <t>Pizza Quatre Fromages</t>
  </si>
  <si>
    <t>P021</t>
  </si>
  <si>
    <t>Coca Cola</t>
  </si>
  <si>
    <t>P022</t>
  </si>
  <si>
    <t>Coca Zero</t>
  </si>
  <si>
    <t>P023</t>
  </si>
  <si>
    <t>Sprite</t>
  </si>
  <si>
    <t>P024</t>
  </si>
  <si>
    <t>Fanta Orange</t>
  </si>
  <si>
    <t>P025</t>
  </si>
  <si>
    <t>Hawai</t>
  </si>
  <si>
    <t>P026</t>
  </si>
  <si>
    <t>Eau Minérale</t>
  </si>
  <si>
    <t>P027</t>
  </si>
  <si>
    <t>Jus Orange</t>
  </si>
  <si>
    <t>P028</t>
  </si>
  <si>
    <t>Jus Citron</t>
  </si>
  <si>
    <t>P029</t>
  </si>
  <si>
    <t>Café</t>
  </si>
  <si>
    <t>P030</t>
  </si>
  <si>
    <t>Thé à la Menthe</t>
  </si>
  <si>
    <t>P031</t>
  </si>
  <si>
    <t>Brownie</t>
  </si>
  <si>
    <t>P032</t>
  </si>
  <si>
    <t>Tiramisu</t>
  </si>
  <si>
    <t>P033</t>
  </si>
  <si>
    <t>Crêpe Nutella</t>
  </si>
  <si>
    <t>P034</t>
  </si>
  <si>
    <t>Glace Vanille</t>
  </si>
  <si>
    <t>P035</t>
  </si>
  <si>
    <t>Glace Chocolat</t>
  </si>
  <si>
    <t>P036</t>
  </si>
  <si>
    <t>Frites</t>
  </si>
  <si>
    <t>P037</t>
  </si>
  <si>
    <t>Potatoes</t>
  </si>
  <si>
    <t>P038</t>
  </si>
  <si>
    <t>Onion Rings</t>
  </si>
  <si>
    <t>P039</t>
  </si>
  <si>
    <t>Nuggets</t>
  </si>
  <si>
    <t>P040</t>
  </si>
  <si>
    <t>Mozzarella Sticks</t>
  </si>
  <si>
    <t>CostPrice</t>
  </si>
  <si>
    <t>Active</t>
  </si>
  <si>
    <t>CostPrice (MAD)</t>
  </si>
  <si>
    <t>SellingPrice (MAD)</t>
  </si>
  <si>
    <t>Yes</t>
  </si>
  <si>
    <t>Supplier</t>
  </si>
  <si>
    <t>PreparationTime</t>
  </si>
  <si>
    <t>CustomerID</t>
  </si>
  <si>
    <t>FullName</t>
  </si>
  <si>
    <t>Gender</t>
  </si>
  <si>
    <t>Phone</t>
  </si>
  <si>
    <t>Email</t>
  </si>
  <si>
    <t>City</t>
  </si>
  <si>
    <t>RegistrationDate</t>
  </si>
  <si>
    <t>C0001</t>
  </si>
  <si>
    <t>Ahmed El Amrani</t>
  </si>
  <si>
    <t>Male</t>
  </si>
  <si>
    <t>ahmed.elamrani@email.com</t>
  </si>
  <si>
    <t>Marrakech</t>
  </si>
  <si>
    <t>C0002</t>
  </si>
  <si>
    <t>Fatima Zahra Alaoui</t>
  </si>
  <si>
    <t>Female</t>
  </si>
  <si>
    <t>fatima.alaoui@email.com</t>
  </si>
  <si>
    <t>C0003</t>
  </si>
  <si>
    <t>Youssef Benali</t>
  </si>
  <si>
    <t>youssef.benali@email.com</t>
  </si>
  <si>
    <t>Casablanca</t>
  </si>
  <si>
    <t>C0004</t>
  </si>
  <si>
    <t>Salma Idrissi</t>
  </si>
  <si>
    <t>salma.idrissi@email.com</t>
  </si>
  <si>
    <t>Rabat</t>
  </si>
  <si>
    <t>C0005</t>
  </si>
  <si>
    <t>Omar Berrada</t>
  </si>
  <si>
    <t>omar.berrada@email.com</t>
  </si>
  <si>
    <t>Agadir</t>
  </si>
  <si>
    <t>C0006</t>
  </si>
  <si>
    <t>Imane Chraibi</t>
  </si>
  <si>
    <t>imane.chraibi@email.com</t>
  </si>
  <si>
    <t>C0007</t>
  </si>
  <si>
    <t>Hamza El Fassi</t>
  </si>
  <si>
    <t>hamza.elfassi@email.com</t>
  </si>
  <si>
    <t>Safi</t>
  </si>
  <si>
    <t>C0008</t>
  </si>
  <si>
    <t>Sara Tazi</t>
  </si>
  <si>
    <t>sara.tazi@email.com</t>
  </si>
  <si>
    <t>C0009</t>
  </si>
  <si>
    <t>Mehdi Ouali</t>
  </si>
  <si>
    <t>mehdi.ouali@email.com</t>
  </si>
  <si>
    <t>C0010</t>
  </si>
  <si>
    <t>Asmae Bennani</t>
  </si>
  <si>
    <t>asmae.bennani@email.com</t>
  </si>
  <si>
    <t>Essaouira</t>
  </si>
  <si>
    <t>C0011</t>
  </si>
  <si>
    <t>Khalid Amrani</t>
  </si>
  <si>
    <t>khalid.amrani@email.com</t>
  </si>
  <si>
    <t>C0012</t>
  </si>
  <si>
    <t>Hind El Idrissi</t>
  </si>
  <si>
    <t>hind.idrissi@email.com</t>
  </si>
  <si>
    <t>C0013</t>
  </si>
  <si>
    <t>Ayoub Boussaid</t>
  </si>
  <si>
    <t>ayoub.boussaid@email.com</t>
  </si>
  <si>
    <t>C0014</t>
  </si>
  <si>
    <t>Meryem Lahlou</t>
  </si>
  <si>
    <t>meryem.lahlou@email.com</t>
  </si>
  <si>
    <t>C0015</t>
  </si>
  <si>
    <t>Zakaria Naciri</t>
  </si>
  <si>
    <t>zakaria.naciri@email.com</t>
  </si>
  <si>
    <t>C0016</t>
  </si>
  <si>
    <t>Nadia El Mansouri</t>
  </si>
  <si>
    <t>nadia.mansouri@email.com</t>
  </si>
  <si>
    <t>C0017</t>
  </si>
  <si>
    <t>Adil Chouaib</t>
  </si>
  <si>
    <t>adil.chouaib@email.com</t>
  </si>
  <si>
    <t>C0018</t>
  </si>
  <si>
    <t>Soukaina Bakkali</t>
  </si>
  <si>
    <t>soukaina.bakkali@email.com</t>
  </si>
  <si>
    <t>C0019</t>
  </si>
  <si>
    <t>Rachid Ait Lahcen</t>
  </si>
  <si>
    <t>rachid.lahcen@email.com</t>
  </si>
  <si>
    <t>C0020</t>
  </si>
  <si>
    <t>Ikram El Khatib</t>
  </si>
  <si>
    <t>ikram.khatib@email.com</t>
  </si>
  <si>
    <t>C0021</t>
  </si>
  <si>
    <t>Bilal Moujahid</t>
  </si>
  <si>
    <t>bilal.moujahid@email.com</t>
  </si>
  <si>
    <t>C0022</t>
  </si>
  <si>
    <t>Chaimae El Yousfi</t>
  </si>
  <si>
    <t>chaimae.yousfi@email.com</t>
  </si>
  <si>
    <t>C0023</t>
  </si>
  <si>
    <t>Hicham El Mokri</t>
  </si>
  <si>
    <t>hicham.mokri@email.com</t>
  </si>
  <si>
    <t>C0024</t>
  </si>
  <si>
    <t>Ghita Azzouzi</t>
  </si>
  <si>
    <t>ghita.azzouzi@email.com</t>
  </si>
  <si>
    <t>C0025</t>
  </si>
  <si>
    <t>Ismail Benkirane</t>
  </si>
  <si>
    <t>ismail.benkirane@email.com</t>
  </si>
  <si>
    <t>C0026</t>
  </si>
  <si>
    <t>Lina Bennis</t>
  </si>
  <si>
    <t>lina.bennis@email.com</t>
  </si>
  <si>
    <t>C0027</t>
  </si>
  <si>
    <t>Karim El Haddad</t>
  </si>
  <si>
    <t>karim.haddad@email.com</t>
  </si>
  <si>
    <t>C0028</t>
  </si>
  <si>
    <t>Wafa Bouzidi</t>
  </si>
  <si>
    <t>wafa.bouzidi@email.com</t>
  </si>
  <si>
    <t>C0029</t>
  </si>
  <si>
    <t>Yassine El Ghazi</t>
  </si>
  <si>
    <t>yassine.ghazi@email.com</t>
  </si>
  <si>
    <t>C0030</t>
  </si>
  <si>
    <t>Doha El Fihri</t>
  </si>
  <si>
    <t>doha.fihri@email.com</t>
  </si>
  <si>
    <t>العنصر</t>
  </si>
  <si>
    <t>القيمة</t>
  </si>
  <si>
    <t>Project Name</t>
  </si>
  <si>
    <t>Restaurant Sales Analytics Dashboard</t>
  </si>
  <si>
    <t>Client</t>
  </si>
  <si>
    <t>Snack Express Marrakech</t>
  </si>
  <si>
    <t>Analyst</t>
  </si>
  <si>
    <t>Ismail Lam</t>
  </si>
  <si>
    <t>Version</t>
  </si>
  <si>
    <t>Start Date</t>
  </si>
  <si>
    <t>Status</t>
  </si>
  <si>
    <t>In Progress</t>
  </si>
  <si>
    <t>Total Sales</t>
  </si>
  <si>
    <t>Total Orders</t>
  </si>
  <si>
    <t>Average Order Value</t>
  </si>
  <si>
    <t>Top Products</t>
  </si>
  <si>
    <t>Sales by Employee</t>
  </si>
  <si>
    <t>EmployeeID</t>
  </si>
  <si>
    <t>EmployeeName</t>
  </si>
  <si>
    <t>Position</t>
  </si>
  <si>
    <t>E001</t>
  </si>
  <si>
    <t>Youssef Amrani</t>
  </si>
  <si>
    <t>Cashier</t>
  </si>
  <si>
    <t>E002</t>
  </si>
  <si>
    <t>E003</t>
  </si>
  <si>
    <t>E004</t>
  </si>
  <si>
    <t>Imane Alaoui</t>
  </si>
  <si>
    <t>Kitchen</t>
  </si>
  <si>
    <t>E005</t>
  </si>
  <si>
    <t>E006</t>
  </si>
  <si>
    <t>Sara Bennani</t>
  </si>
  <si>
    <t>E007</t>
  </si>
  <si>
    <t>Khalid Chraibi</t>
  </si>
  <si>
    <t>Manager</t>
  </si>
  <si>
    <t>E008</t>
  </si>
  <si>
    <t>Ayoub Tazi</t>
  </si>
  <si>
    <t>Delivery</t>
  </si>
  <si>
    <t>HireDate</t>
  </si>
  <si>
    <t>SalesID</t>
  </si>
  <si>
    <t>InvoiceID</t>
  </si>
  <si>
    <t>SaleDate</t>
  </si>
  <si>
    <t>SaleTime</t>
  </si>
  <si>
    <t>Quantity</t>
  </si>
  <si>
    <t>UnitPrice</t>
  </si>
  <si>
    <t>Discount</t>
  </si>
  <si>
    <t>PaymentMethod</t>
  </si>
  <si>
    <t>S000001</t>
  </si>
  <si>
    <t>INV000001</t>
  </si>
  <si>
    <t>2026-01-14</t>
  </si>
  <si>
    <t>20:33</t>
  </si>
  <si>
    <t>Card</t>
  </si>
  <si>
    <t>S000002</t>
  </si>
  <si>
    <t>INV000002</t>
  </si>
  <si>
    <t>2026-02-18</t>
  </si>
  <si>
    <t>20:38</t>
  </si>
  <si>
    <t>Cash</t>
  </si>
  <si>
    <t>S000003</t>
  </si>
  <si>
    <t>S000004</t>
  </si>
  <si>
    <t>S000005</t>
  </si>
  <si>
    <t>INV000003</t>
  </si>
  <si>
    <t>2026-06-19</t>
  </si>
  <si>
    <t>12:03</t>
  </si>
  <si>
    <t>S000006</t>
  </si>
  <si>
    <t>INV000004</t>
  </si>
  <si>
    <t>2026-05-22</t>
  </si>
  <si>
    <t>19:24</t>
  </si>
  <si>
    <t>S000007</t>
  </si>
  <si>
    <t>S000008</t>
  </si>
  <si>
    <t>INV000005</t>
  </si>
  <si>
    <t>2026-02-19</t>
  </si>
  <si>
    <t>21:51</t>
  </si>
  <si>
    <t>S000009</t>
  </si>
  <si>
    <t>S000010</t>
  </si>
  <si>
    <t>INV000006</t>
  </si>
  <si>
    <t>2026-05-13</t>
  </si>
  <si>
    <t>19:22</t>
  </si>
  <si>
    <t>S000011</t>
  </si>
  <si>
    <t>S000012</t>
  </si>
  <si>
    <t>INV000007</t>
  </si>
  <si>
    <t>2026-02-08</t>
  </si>
  <si>
    <t>19:32</t>
  </si>
  <si>
    <t>Mobile</t>
  </si>
  <si>
    <t>S000013</t>
  </si>
  <si>
    <t>INV000008</t>
  </si>
  <si>
    <t>2026-03-15</t>
  </si>
  <si>
    <t>22:12</t>
  </si>
  <si>
    <t>S000014</t>
  </si>
  <si>
    <t>S000015</t>
  </si>
  <si>
    <t>INV000009</t>
  </si>
  <si>
    <t>2026-02-05</t>
  </si>
  <si>
    <t>22:33</t>
  </si>
  <si>
    <t>S000016</t>
  </si>
  <si>
    <t>S000017</t>
  </si>
  <si>
    <t>S000018</t>
  </si>
  <si>
    <t>INV000010</t>
  </si>
  <si>
    <t>2026-04-01</t>
  </si>
  <si>
    <t>19:26</t>
  </si>
  <si>
    <t>S000019</t>
  </si>
  <si>
    <t>S000020</t>
  </si>
  <si>
    <t>INV000011</t>
  </si>
  <si>
    <t>2026-02-01</t>
  </si>
  <si>
    <t>12:15</t>
  </si>
  <si>
    <t>S000021</t>
  </si>
  <si>
    <t>INV000012</t>
  </si>
  <si>
    <t>2026-04-03</t>
  </si>
  <si>
    <t>20:44</t>
  </si>
  <si>
    <t>S000022</t>
  </si>
  <si>
    <t>INV000013</t>
  </si>
  <si>
    <t>2026-06-11</t>
  </si>
  <si>
    <t>13:46</t>
  </si>
  <si>
    <t>S000023</t>
  </si>
  <si>
    <t>S000024</t>
  </si>
  <si>
    <t>INV000014</t>
  </si>
  <si>
    <t>2026-04-24</t>
  </si>
  <si>
    <t>20:48</t>
  </si>
  <si>
    <t>S000025</t>
  </si>
  <si>
    <t>S000026</t>
  </si>
  <si>
    <t>S000027</t>
  </si>
  <si>
    <t>INV000015</t>
  </si>
  <si>
    <t>2026-05-14</t>
  </si>
  <si>
    <t>21:12</t>
  </si>
  <si>
    <t>S000028</t>
  </si>
  <si>
    <t>INV000016</t>
  </si>
  <si>
    <t>2026-06-24</t>
  </si>
  <si>
    <t>20:40</t>
  </si>
  <si>
    <t>S000029</t>
  </si>
  <si>
    <t>S000030</t>
  </si>
  <si>
    <t>INV000017</t>
  </si>
  <si>
    <t>14:36</t>
  </si>
  <si>
    <t>S000031</t>
  </si>
  <si>
    <t>S000032</t>
  </si>
  <si>
    <t>INV000018</t>
  </si>
  <si>
    <t>2026-05-06</t>
  </si>
  <si>
    <t>19:19</t>
  </si>
  <si>
    <t>S000033</t>
  </si>
  <si>
    <t>S000034</t>
  </si>
  <si>
    <t>INV000019</t>
  </si>
  <si>
    <t>2026-02-28</t>
  </si>
  <si>
    <t>19:18</t>
  </si>
  <si>
    <t>S000035</t>
  </si>
  <si>
    <t>INV000020</t>
  </si>
  <si>
    <t>2026-01-27</t>
  </si>
  <si>
    <t>S000036</t>
  </si>
  <si>
    <t>S000037</t>
  </si>
  <si>
    <t>INV000021</t>
  </si>
  <si>
    <t>2026-04-18</t>
  </si>
  <si>
    <t>10:38</t>
  </si>
  <si>
    <t>S000038</t>
  </si>
  <si>
    <t>INV000022</t>
  </si>
  <si>
    <t>12:57</t>
  </si>
  <si>
    <t>S000039</t>
  </si>
  <si>
    <t>INV000023</t>
  </si>
  <si>
    <t>2026-04-20</t>
  </si>
  <si>
    <t>13:16</t>
  </si>
  <si>
    <t>S000040</t>
  </si>
  <si>
    <t>S000041</t>
  </si>
  <si>
    <t>INV000024</t>
  </si>
  <si>
    <t>2026-04-08</t>
  </si>
  <si>
    <t>13:57</t>
  </si>
  <si>
    <t>S000042</t>
  </si>
  <si>
    <t>S000043</t>
  </si>
  <si>
    <t>INV000025</t>
  </si>
  <si>
    <t>2026-06-16</t>
  </si>
  <si>
    <t>12:04</t>
  </si>
  <si>
    <t>S000044</t>
  </si>
  <si>
    <t>INV000026</t>
  </si>
  <si>
    <t>2026-03-12</t>
  </si>
  <si>
    <t>20:16</t>
  </si>
  <si>
    <t>S000045</t>
  </si>
  <si>
    <t>S000046</t>
  </si>
  <si>
    <t>INV000027</t>
  </si>
  <si>
    <t>2026-03-08</t>
  </si>
  <si>
    <t>13:29</t>
  </si>
  <si>
    <t>S000047</t>
  </si>
  <si>
    <t>INV000028</t>
  </si>
  <si>
    <t>2026-01-03</t>
  </si>
  <si>
    <t>13:45</t>
  </si>
  <si>
    <t>S000048</t>
  </si>
  <si>
    <t>INV000029</t>
  </si>
  <si>
    <t>2026-04-17</t>
  </si>
  <si>
    <t>22:23</t>
  </si>
  <si>
    <t>S000049</t>
  </si>
  <si>
    <t>INV000030</t>
  </si>
  <si>
    <t>2026-01-04</t>
  </si>
  <si>
    <t>13:28</t>
  </si>
  <si>
    <t>S000050</t>
  </si>
  <si>
    <t>S000051</t>
  </si>
  <si>
    <t>INV000031</t>
  </si>
  <si>
    <t>2026-03-30</t>
  </si>
  <si>
    <t>11:49</t>
  </si>
  <si>
    <t>S000052</t>
  </si>
  <si>
    <t>S000053</t>
  </si>
  <si>
    <t>INV000032</t>
  </si>
  <si>
    <t>12:16</t>
  </si>
  <si>
    <t>S000054</t>
  </si>
  <si>
    <t>S000055</t>
  </si>
  <si>
    <t>INV000033</t>
  </si>
  <si>
    <t>2026-01-20</t>
  </si>
  <si>
    <t>21:56</t>
  </si>
  <si>
    <t>S000056</t>
  </si>
  <si>
    <t>INV000034</t>
  </si>
  <si>
    <t>2026-03-23</t>
  </si>
  <si>
    <t>20:13</t>
  </si>
  <si>
    <t>S000057</t>
  </si>
  <si>
    <t>S000058</t>
  </si>
  <si>
    <t>INV000035</t>
  </si>
  <si>
    <t>2026-04-21</t>
  </si>
  <si>
    <t>22:01</t>
  </si>
  <si>
    <t>S000059</t>
  </si>
  <si>
    <t>S000060</t>
  </si>
  <si>
    <t>INV000036</t>
  </si>
  <si>
    <t>13:11</t>
  </si>
  <si>
    <t>S000061</t>
  </si>
  <si>
    <t>S000062</t>
  </si>
  <si>
    <t>INV000037</t>
  </si>
  <si>
    <t>2026-02-27</t>
  </si>
  <si>
    <t>13:14</t>
  </si>
  <si>
    <t>S000063</t>
  </si>
  <si>
    <t>INV000038</t>
  </si>
  <si>
    <t>2026-05-21</t>
  </si>
  <si>
    <t>22:16</t>
  </si>
  <si>
    <t>S000064</t>
  </si>
  <si>
    <t>S000065</t>
  </si>
  <si>
    <t>S000066</t>
  </si>
  <si>
    <t>INV000039</t>
  </si>
  <si>
    <t>2026-06-21</t>
  </si>
  <si>
    <t>21:55</t>
  </si>
  <si>
    <t>S000067</t>
  </si>
  <si>
    <t>INV000040</t>
  </si>
  <si>
    <t>2026-05-01</t>
  </si>
  <si>
    <t>12:40</t>
  </si>
  <si>
    <t>S000068</t>
  </si>
  <si>
    <t>S000069</t>
  </si>
  <si>
    <t>INV000041</t>
  </si>
  <si>
    <t>2026-03-20</t>
  </si>
  <si>
    <t>S000070</t>
  </si>
  <si>
    <t>S000071</t>
  </si>
  <si>
    <t>INV000042</t>
  </si>
  <si>
    <t>2026-02-24</t>
  </si>
  <si>
    <t>14:09</t>
  </si>
  <si>
    <t>S000072</t>
  </si>
  <si>
    <t>S000073</t>
  </si>
  <si>
    <t>INV000043</t>
  </si>
  <si>
    <t>2026-06-13</t>
  </si>
  <si>
    <t>14:04</t>
  </si>
  <si>
    <t>S000074</t>
  </si>
  <si>
    <t>S000075</t>
  </si>
  <si>
    <t>INV000044</t>
  </si>
  <si>
    <t>2026-06-03</t>
  </si>
  <si>
    <t>12:38</t>
  </si>
  <si>
    <t>S000076</t>
  </si>
  <si>
    <t>S000077</t>
  </si>
  <si>
    <t>S000078</t>
  </si>
  <si>
    <t>INV000045</t>
  </si>
  <si>
    <t>2026-02-06</t>
  </si>
  <si>
    <t>21:07</t>
  </si>
  <si>
    <t>S000079</t>
  </si>
  <si>
    <t>INV000046</t>
  </si>
  <si>
    <t>2026-05-12</t>
  </si>
  <si>
    <t>11:52</t>
  </si>
  <si>
    <t>S000080</t>
  </si>
  <si>
    <t>S000081</t>
  </si>
  <si>
    <t>INV000047</t>
  </si>
  <si>
    <t>2026-06-09</t>
  </si>
  <si>
    <t>21:36</t>
  </si>
  <si>
    <t>S000082</t>
  </si>
  <si>
    <t>S000083</t>
  </si>
  <si>
    <t>INV000048</t>
  </si>
  <si>
    <t>2026-06-25</t>
  </si>
  <si>
    <t>22:48</t>
  </si>
  <si>
    <t>S000084</t>
  </si>
  <si>
    <t>INV000049</t>
  </si>
  <si>
    <t>2026-04-22</t>
  </si>
  <si>
    <t>12:39</t>
  </si>
  <si>
    <t>S000085</t>
  </si>
  <si>
    <t>S000086</t>
  </si>
  <si>
    <t>INV000050</t>
  </si>
  <si>
    <t>2026-03-14</t>
  </si>
  <si>
    <t>21:38</t>
  </si>
  <si>
    <t>S000087</t>
  </si>
  <si>
    <t>INV000051</t>
  </si>
  <si>
    <t>2026-01-02</t>
  </si>
  <si>
    <t>14:06</t>
  </si>
  <si>
    <t>S000088</t>
  </si>
  <si>
    <t>INV000052</t>
  </si>
  <si>
    <t>2026-03-10</t>
  </si>
  <si>
    <t>22:55</t>
  </si>
  <si>
    <t>S000089</t>
  </si>
  <si>
    <t>S000090</t>
  </si>
  <si>
    <t>INV000053</t>
  </si>
  <si>
    <t>14:34</t>
  </si>
  <si>
    <t>S000091</t>
  </si>
  <si>
    <t>INV000054</t>
  </si>
  <si>
    <t>2026-02-26</t>
  </si>
  <si>
    <t>S000092</t>
  </si>
  <si>
    <t>INV000055</t>
  </si>
  <si>
    <t>2026-05-26</t>
  </si>
  <si>
    <t>22:24</t>
  </si>
  <si>
    <t>S000093</t>
  </si>
  <si>
    <t>S000094</t>
  </si>
  <si>
    <t>INV000056</t>
  </si>
  <si>
    <t>2026-04-25</t>
  </si>
  <si>
    <t>S000095</t>
  </si>
  <si>
    <t>S000096</t>
  </si>
  <si>
    <t>INV000057</t>
  </si>
  <si>
    <t>22:15</t>
  </si>
  <si>
    <t>S000097</t>
  </si>
  <si>
    <t>INV000058</t>
  </si>
  <si>
    <t>2026-03-18</t>
  </si>
  <si>
    <t>11:10</t>
  </si>
  <si>
    <t>S000098</t>
  </si>
  <si>
    <t>INV000059</t>
  </si>
  <si>
    <t>10:41</t>
  </si>
  <si>
    <t>S000099</t>
  </si>
  <si>
    <t>S000100</t>
  </si>
  <si>
    <t>INV000060</t>
  </si>
  <si>
    <t>2026-03-19</t>
  </si>
  <si>
    <t>11:07</t>
  </si>
  <si>
    <t>S000101</t>
  </si>
  <si>
    <t>S000102</t>
  </si>
  <si>
    <t>INV000061</t>
  </si>
  <si>
    <t>20:36</t>
  </si>
  <si>
    <t>S000103</t>
  </si>
  <si>
    <t>S000104</t>
  </si>
  <si>
    <t>INV000062</t>
  </si>
  <si>
    <t>13:51</t>
  </si>
  <si>
    <t>S000105</t>
  </si>
  <si>
    <t>INV000063</t>
  </si>
  <si>
    <t>2026-04-23</t>
  </si>
  <si>
    <t>19:56</t>
  </si>
  <si>
    <t>S000106</t>
  </si>
  <si>
    <t>INV000064</t>
  </si>
  <si>
    <t>2026-06-26</t>
  </si>
  <si>
    <t>21:57</t>
  </si>
  <si>
    <t>S000107</t>
  </si>
  <si>
    <t>INV000065</t>
  </si>
  <si>
    <t>2026-04-11</t>
  </si>
  <si>
    <t>14:01</t>
  </si>
  <si>
    <t>S000108</t>
  </si>
  <si>
    <t>S000109</t>
  </si>
  <si>
    <t>INV000066</t>
  </si>
  <si>
    <t>14:54</t>
  </si>
  <si>
    <t>S000110</t>
  </si>
  <si>
    <t>INV000067</t>
  </si>
  <si>
    <t>2026-01-05</t>
  </si>
  <si>
    <t>13:59</t>
  </si>
  <si>
    <t>S000111</t>
  </si>
  <si>
    <t>S000112</t>
  </si>
  <si>
    <t>INV000068</t>
  </si>
  <si>
    <t>20:51</t>
  </si>
  <si>
    <t>S000113</t>
  </si>
  <si>
    <t>INV000069</t>
  </si>
  <si>
    <t>2026-05-16</t>
  </si>
  <si>
    <t>12:25</t>
  </si>
  <si>
    <t>S000114</t>
  </si>
  <si>
    <t>INV000070</t>
  </si>
  <si>
    <t>2026-05-29</t>
  </si>
  <si>
    <t>19:48</t>
  </si>
  <si>
    <t>S000115</t>
  </si>
  <si>
    <t>INV000071</t>
  </si>
  <si>
    <t>S000116</t>
  </si>
  <si>
    <t>INV000072</t>
  </si>
  <si>
    <t>2026-05-27</t>
  </si>
  <si>
    <t>12:55</t>
  </si>
  <si>
    <t>S000117</t>
  </si>
  <si>
    <t>S000118</t>
  </si>
  <si>
    <t>INV000073</t>
  </si>
  <si>
    <t>2026-01-24</t>
  </si>
  <si>
    <t>19:39</t>
  </si>
  <si>
    <t>S000119</t>
  </si>
  <si>
    <t>INV000074</t>
  </si>
  <si>
    <t>2026-02-09</t>
  </si>
  <si>
    <t>S000120</t>
  </si>
  <si>
    <t>INV000075</t>
  </si>
  <si>
    <t>2026-05-10</t>
  </si>
  <si>
    <t>19:57</t>
  </si>
  <si>
    <t>S000121</t>
  </si>
  <si>
    <t>S000122</t>
  </si>
  <si>
    <t>INV000076</t>
  </si>
  <si>
    <t>2026-05-19</t>
  </si>
  <si>
    <t>22:41</t>
  </si>
  <si>
    <t>S000123</t>
  </si>
  <si>
    <t>INV000077</t>
  </si>
  <si>
    <t>2026-04-16</t>
  </si>
  <si>
    <t>21:13</t>
  </si>
  <si>
    <t>S000124</t>
  </si>
  <si>
    <t>S000125</t>
  </si>
  <si>
    <t>INV000078</t>
  </si>
  <si>
    <t>S000126</t>
  </si>
  <si>
    <t>INV000079</t>
  </si>
  <si>
    <t>12:56</t>
  </si>
  <si>
    <t>S000127</t>
  </si>
  <si>
    <t>S000128</t>
  </si>
  <si>
    <t>INV000080</t>
  </si>
  <si>
    <t>S000129</t>
  </si>
  <si>
    <t>INV000081</t>
  </si>
  <si>
    <t>19:12</t>
  </si>
  <si>
    <t>S000130</t>
  </si>
  <si>
    <t>S000131</t>
  </si>
  <si>
    <t>INV000082</t>
  </si>
  <si>
    <t>2026-04-27</t>
  </si>
  <si>
    <t>12:53</t>
  </si>
  <si>
    <t>S000132</t>
  </si>
  <si>
    <t>S000133</t>
  </si>
  <si>
    <t>INV000083</t>
  </si>
  <si>
    <t>2026-03-21</t>
  </si>
  <si>
    <t>S000134</t>
  </si>
  <si>
    <t>S000135</t>
  </si>
  <si>
    <t>INV000084</t>
  </si>
  <si>
    <t>2026-01-18</t>
  </si>
  <si>
    <t>S000136</t>
  </si>
  <si>
    <t>S000137</t>
  </si>
  <si>
    <t>S000138</t>
  </si>
  <si>
    <t>INV000085</t>
  </si>
  <si>
    <t>2026-04-06</t>
  </si>
  <si>
    <t>22:30</t>
  </si>
  <si>
    <t>S000139</t>
  </si>
  <si>
    <t>INV000086</t>
  </si>
  <si>
    <t>2026-01-21</t>
  </si>
  <si>
    <t>10:32</t>
  </si>
  <si>
    <t>S000140</t>
  </si>
  <si>
    <t>S000141</t>
  </si>
  <si>
    <t>S000142</t>
  </si>
  <si>
    <t>INV000087</t>
  </si>
  <si>
    <t>2026-01-08</t>
  </si>
  <si>
    <t>12:34</t>
  </si>
  <si>
    <t>S000143</t>
  </si>
  <si>
    <t>S000144</t>
  </si>
  <si>
    <t>INV000088</t>
  </si>
  <si>
    <t>2026-02-21</t>
  </si>
  <si>
    <t>11:08</t>
  </si>
  <si>
    <t>S000145</t>
  </si>
  <si>
    <t>INV000089</t>
  </si>
  <si>
    <t>2026-04-28</t>
  </si>
  <si>
    <t>11:39</t>
  </si>
  <si>
    <t>S000146</t>
  </si>
  <si>
    <t>INV000090</t>
  </si>
  <si>
    <t>20:06</t>
  </si>
  <si>
    <t>S000147</t>
  </si>
  <si>
    <t>S000148</t>
  </si>
  <si>
    <t>INV000091</t>
  </si>
  <si>
    <t>2026-03-27</t>
  </si>
  <si>
    <t>13:41</t>
  </si>
  <si>
    <t>S000149</t>
  </si>
  <si>
    <t>INV000092</t>
  </si>
  <si>
    <t>20:29</t>
  </si>
  <si>
    <t>S000150</t>
  </si>
  <si>
    <t>S000151</t>
  </si>
  <si>
    <t>INV000093</t>
  </si>
  <si>
    <t>S000152</t>
  </si>
  <si>
    <t>S000153</t>
  </si>
  <si>
    <t>INV000094</t>
  </si>
  <si>
    <t>20:21</t>
  </si>
  <si>
    <t>S000154</t>
  </si>
  <si>
    <t>S000155</t>
  </si>
  <si>
    <t>S000156</t>
  </si>
  <si>
    <t>INV000095</t>
  </si>
  <si>
    <t>2026-04-05</t>
  </si>
  <si>
    <t>21:27</t>
  </si>
  <si>
    <t>S000157</t>
  </si>
  <si>
    <t>S000158</t>
  </si>
  <si>
    <t>INV000096</t>
  </si>
  <si>
    <t>2026-05-18</t>
  </si>
  <si>
    <t>14:58</t>
  </si>
  <si>
    <t>S000159</t>
  </si>
  <si>
    <t>S000160</t>
  </si>
  <si>
    <t>INV000097</t>
  </si>
  <si>
    <t>S000161</t>
  </si>
  <si>
    <t>INV000098</t>
  </si>
  <si>
    <t>20:23</t>
  </si>
  <si>
    <t>S000162</t>
  </si>
  <si>
    <t>INV000099</t>
  </si>
  <si>
    <t>2026-06-01</t>
  </si>
  <si>
    <t>19:31</t>
  </si>
  <si>
    <t>S000163</t>
  </si>
  <si>
    <t>S000164</t>
  </si>
  <si>
    <t>S000165</t>
  </si>
  <si>
    <t>INV000100</t>
  </si>
  <si>
    <t>19:42</t>
  </si>
  <si>
    <t>S000166</t>
  </si>
  <si>
    <t>LineTotal</t>
  </si>
  <si>
    <t>Month</t>
  </si>
  <si>
    <t>Hour</t>
  </si>
  <si>
    <t>Weekday</t>
  </si>
  <si>
    <t>Row Labels</t>
  </si>
  <si>
    <t>Grand Total</t>
  </si>
  <si>
    <t>LineCost</t>
  </si>
  <si>
    <t>GrossProfit</t>
  </si>
  <si>
    <t>Profit Margin</t>
  </si>
  <si>
    <t>Gross Profit</t>
  </si>
  <si>
    <t>May</t>
  </si>
  <si>
    <t>Weekday2</t>
  </si>
  <si>
    <t>Column1</t>
  </si>
  <si>
    <t>Total Quantity</t>
  </si>
  <si>
    <t>Profit Margin %</t>
  </si>
  <si>
    <t>Average Profit per Order</t>
  </si>
  <si>
    <t>Year</t>
  </si>
  <si>
    <t>April</t>
  </si>
  <si>
    <t>February</t>
  </si>
  <si>
    <t>January</t>
  </si>
  <si>
    <t>June</t>
  </si>
  <si>
    <t>March</t>
  </si>
  <si>
    <t>Sales</t>
  </si>
  <si>
    <t>Profit</t>
  </si>
  <si>
    <t>Margin</t>
  </si>
  <si>
    <t>Employee</t>
  </si>
  <si>
    <t>Payment</t>
  </si>
  <si>
    <t>Last Refresh</t>
  </si>
  <si>
    <t>Sales by Category</t>
  </si>
  <si>
    <t>Top products</t>
  </si>
  <si>
    <t>KPI VALUES</t>
  </si>
  <si>
    <t>CHART DATA</t>
  </si>
  <si>
    <t>Monthly Sales</t>
  </si>
  <si>
    <t>Payment Method</t>
  </si>
  <si>
    <t>FILTER VALUES</t>
  </si>
  <si>
    <t>Value</t>
  </si>
  <si>
    <t>Value2</t>
  </si>
  <si>
    <t>Value3</t>
  </si>
  <si>
    <t>Month slicer</t>
  </si>
  <si>
    <t>Category slicer</t>
  </si>
  <si>
    <t>Employee slicer</t>
  </si>
  <si>
    <t>Payment slicer</t>
  </si>
  <si>
    <t>Avg Profit per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</si>
</sst>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00%;0.00%"/>
  </numFmts>
  <fonts count="17" x14ac:knownFonts="1">
    <font>
      <sz val="11"/>
      <color theme="1"/>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11"/>
      <color theme="0"/>
      <name val="Aptos Narrow"/>
      <family val="2"/>
      <scheme val="minor"/>
    </font>
    <font>
      <b/>
      <sz val="11"/>
      <color theme="0"/>
      <name val="Aptos Narrow"/>
      <family val="2"/>
      <scheme val="minor"/>
    </font>
    <font>
      <sz val="14"/>
      <color theme="1"/>
      <name val="Aptos Narrow"/>
      <family val="2"/>
      <scheme val="minor"/>
    </font>
    <font>
      <sz val="11"/>
      <color theme="0" tint="-0.14999847407452621"/>
      <name val="Aptos Narrow"/>
      <family val="2"/>
      <scheme val="minor"/>
    </font>
    <font>
      <b/>
      <sz val="16"/>
      <color theme="0" tint="-0.14999847407452621"/>
      <name val="Aptos Narrow"/>
      <family val="2"/>
      <scheme val="minor"/>
    </font>
    <font>
      <b/>
      <sz val="11"/>
      <color theme="3" tint="9.9978637043366805E-2"/>
      <name val="Aptos Narrow"/>
      <family val="2"/>
      <scheme val="minor"/>
    </font>
    <font>
      <sz val="11"/>
      <color theme="3" tint="9.9978637043366805E-2"/>
      <name val="Aptos Narrow"/>
      <family val="2"/>
      <scheme val="minor"/>
    </font>
    <font>
      <sz val="12"/>
      <color theme="3" tint="9.9978637043366805E-2"/>
      <name val="Aptos Narrow"/>
      <family val="2"/>
      <scheme val="minor"/>
    </font>
    <font>
      <b/>
      <sz val="16"/>
      <color theme="4" tint="-0.499984740745262"/>
      <name val="Aptos Narrow"/>
      <family val="2"/>
      <scheme val="minor"/>
    </font>
    <font>
      <b/>
      <sz val="16"/>
      <color rgb="FF000000"/>
      <name val="Segoe UI Semibold"/>
      <family val="2"/>
    </font>
    <font>
      <b/>
      <i/>
      <sz val="14"/>
      <color theme="4" tint="-0.499984740745262"/>
      <name val="Aptos Narrow"/>
      <family val="2"/>
      <scheme val="minor"/>
    </font>
    <font>
      <sz val="11"/>
      <color rgb="FF000000"/>
      <name val="Aptos Narrow"/>
      <family val="2"/>
    </font>
    <font>
      <b/>
      <sz val="16"/>
      <color rgb="FF3366FF"/>
      <name val="Aptos Narrow"/>
      <family val="2"/>
    </font>
  </fonts>
  <fills count="4">
    <fill>
      <patternFill patternType="none"/>
    </fill>
    <fill>
      <patternFill patternType="gray125"/>
    </fill>
    <fill>
      <patternFill patternType="solid">
        <fgColor theme="0" tint="-0.14999847407452621"/>
        <bgColor indexed="64"/>
      </patternFill>
    </fill>
    <fill>
      <patternFill patternType="solid">
        <fgColor theme="3"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37">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right" vertical="center" wrapText="1"/>
    </xf>
    <xf numFmtId="0" fontId="2" fillId="0" borderId="0" xfId="1" applyAlignment="1">
      <alignment vertical="center" wrapText="1"/>
    </xf>
    <xf numFmtId="14" fontId="0" fillId="0" borderId="0" xfId="0" applyNumberFormat="1" applyAlignment="1">
      <alignment vertical="center" wrapText="1"/>
    </xf>
    <xf numFmtId="0" fontId="0" fillId="0" borderId="0" xfId="0" applyAlignment="1">
      <alignment horizontal="right"/>
    </xf>
    <xf numFmtId="0" fontId="0" fillId="0" borderId="0" xfId="0" pivotButton="1"/>
    <xf numFmtId="0" fontId="0" fillId="0" borderId="0" xfId="0" applyAlignment="1">
      <alignment horizontal="left"/>
    </xf>
    <xf numFmtId="10" fontId="0" fillId="0" borderId="0" xfId="0" applyNumberFormat="1"/>
    <xf numFmtId="3" fontId="0" fillId="0" borderId="0" xfId="0" applyNumberFormat="1"/>
    <xf numFmtId="1" fontId="0" fillId="0" borderId="0" xfId="0" applyNumberFormat="1"/>
    <xf numFmtId="4" fontId="0" fillId="0" borderId="0" xfId="0" applyNumberFormat="1"/>
    <xf numFmtId="164" fontId="0" fillId="0" borderId="0" xfId="0" applyNumberFormat="1"/>
    <xf numFmtId="0" fontId="0" fillId="2" borderId="0" xfId="0" applyFill="1"/>
    <xf numFmtId="0" fontId="4" fillId="2" borderId="0" xfId="0" applyFont="1" applyFill="1"/>
    <xf numFmtId="0" fontId="7" fillId="2" borderId="0" xfId="0" applyFont="1" applyFill="1"/>
    <xf numFmtId="0" fontId="1" fillId="2" borderId="0" xfId="0" applyFont="1" applyFill="1" applyAlignment="1">
      <alignment horizontal="left" vertical="top"/>
    </xf>
    <xf numFmtId="0" fontId="9" fillId="2" borderId="0" xfId="0" applyFont="1" applyFill="1" applyAlignment="1">
      <alignment horizontal="left" vertical="top"/>
    </xf>
    <xf numFmtId="0" fontId="10" fillId="2" borderId="0" xfId="0" applyFont="1" applyFill="1" applyAlignment="1">
      <alignment horizontal="center" vertical="center"/>
    </xf>
    <xf numFmtId="0" fontId="9" fillId="2" borderId="0" xfId="0" applyFont="1" applyFill="1" applyAlignment="1">
      <alignment horizontal="center" vertical="center"/>
    </xf>
    <xf numFmtId="0" fontId="0" fillId="2" borderId="0" xfId="0" applyFill="1" applyAlignment="1">
      <alignment vertical="top"/>
    </xf>
    <xf numFmtId="22" fontId="0" fillId="0" borderId="0" xfId="0" applyNumberFormat="1"/>
    <xf numFmtId="0" fontId="11" fillId="2" borderId="0" xfId="0" applyFont="1" applyFill="1" applyAlignment="1">
      <alignment horizontal="center" vertical="top"/>
    </xf>
    <xf numFmtId="0" fontId="12" fillId="2" borderId="0" xfId="0" applyFont="1" applyFill="1" applyAlignment="1">
      <alignment horizontal="left" vertical="top"/>
    </xf>
    <xf numFmtId="0" fontId="11" fillId="2" borderId="0" xfId="0" applyFont="1" applyFill="1" applyAlignment="1">
      <alignment horizontal="center"/>
    </xf>
    <xf numFmtId="0" fontId="12" fillId="2" borderId="0" xfId="0" applyFont="1" applyFill="1" applyAlignment="1">
      <alignment horizontal="left"/>
    </xf>
    <xf numFmtId="0" fontId="13" fillId="2" borderId="0" xfId="0" applyFont="1" applyFill="1" applyAlignment="1">
      <alignment horizontal="center" vertical="center" readingOrder="1"/>
    </xf>
    <xf numFmtId="0" fontId="14" fillId="2" borderId="0" xfId="0" applyFont="1" applyFill="1" applyAlignment="1">
      <alignment vertical="top"/>
    </xf>
    <xf numFmtId="0" fontId="8" fillId="2" borderId="0" xfId="0" applyFont="1" applyFill="1" applyAlignment="1">
      <alignment horizontal="center" vertical="center"/>
    </xf>
    <xf numFmtId="0" fontId="6" fillId="2" borderId="0" xfId="0" applyFont="1" applyFill="1" applyAlignment="1">
      <alignment vertical="center"/>
    </xf>
    <xf numFmtId="0" fontId="8" fillId="3" borderId="1" xfId="0" applyFont="1" applyFill="1" applyBorder="1" applyAlignment="1">
      <alignment horizontal="center" vertical="center"/>
    </xf>
    <xf numFmtId="0" fontId="8" fillId="3" borderId="1" xfId="0" applyFont="1" applyFill="1" applyBorder="1" applyAlignment="1">
      <alignment vertical="center"/>
    </xf>
    <xf numFmtId="0" fontId="6" fillId="2" borderId="0" xfId="0" applyFont="1" applyFill="1" applyAlignment="1">
      <alignment horizontal="center" vertical="center"/>
    </xf>
    <xf numFmtId="0" fontId="9" fillId="2" borderId="0" xfId="0" applyFont="1" applyFill="1" applyAlignment="1">
      <alignment horizontal="center" vertical="center"/>
    </xf>
    <xf numFmtId="0" fontId="8" fillId="3" borderId="1" xfId="0" applyFont="1" applyFill="1" applyBorder="1" applyAlignment="1">
      <alignment horizontal="center" vertical="center"/>
    </xf>
    <xf numFmtId="0" fontId="5" fillId="3" borderId="0" xfId="0" applyFont="1" applyFill="1" applyAlignment="1">
      <alignment horizontal="left" vertical="center"/>
    </xf>
  </cellXfs>
  <cellStyles count="2">
    <cellStyle name="Hyperlink" xfId="1" builtinId="8"/>
    <cellStyle name="Normal" xfId="0" builtinId="0"/>
  </cellStyles>
  <dxfs count="58">
    <dxf>
      <numFmt numFmtId="4" formatCode="#,##0.00"/>
      <fill>
        <patternFill patternType="none">
          <fgColor indexed="64"/>
          <bgColor indexed="65"/>
        </patternFill>
      </fill>
    </dxf>
    <dxf>
      <alignment horizontal="general" vertical="center" textRotation="0" wrapText="1" indent="0" justifyLastLine="0" shrinkToFit="0" readingOrder="0"/>
    </dxf>
    <dxf>
      <numFmt numFmtId="19" formatCode="m/d/yyyy"/>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numFmt numFmtId="19" formatCode="m/d/yyyy"/>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numFmt numFmtId="1" formatCode="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alignment horizontal="right" vertical="bottom" textRotation="0" wrapText="0" indent="0" justifyLastLine="0" shrinkToFit="0" readingOrder="0"/>
    </dxf>
    <dxf>
      <numFmt numFmtId="0" formatCode="General"/>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font>
        <color theme="0"/>
      </font>
      <border>
        <bottom style="thin">
          <color theme="4"/>
        </bottom>
        <vertical/>
        <horizontal/>
      </border>
    </dxf>
    <dxf>
      <font>
        <color theme="1"/>
      </font>
      <fill>
        <patternFill>
          <bgColor theme="3"/>
        </patternFill>
      </fill>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i val="0"/>
        <sz val="10"/>
        <color auto="1"/>
      </font>
      <border>
        <bottom style="thin">
          <color theme="9"/>
        </bottom>
        <vertical/>
        <horizontal/>
      </border>
    </dxf>
    <dxf>
      <font>
        <sz val="8"/>
        <color theme="1"/>
      </font>
      <fill>
        <patternFill>
          <bgColor theme="9" tint="0.59996337778862885"/>
        </patternFill>
      </fill>
      <border diagonalUp="0" diagonalDown="0">
        <left/>
        <right/>
        <top/>
        <bottom/>
        <vertical/>
        <horizontal/>
      </border>
    </dxf>
    <dxf>
      <font>
        <b/>
        <i val="0"/>
        <sz val="10"/>
        <color auto="1"/>
      </font>
      <border>
        <bottom style="thin">
          <color theme="9"/>
        </bottom>
        <vertical/>
        <horizontal/>
      </border>
    </dxf>
    <dxf>
      <font>
        <sz val="8"/>
        <color theme="1"/>
      </font>
      <fill>
        <patternFill>
          <bgColor theme="0" tint="-0.14996795556505021"/>
        </patternFill>
      </fill>
      <border diagonalUp="0" diagonalDown="0">
        <left/>
        <right/>
        <top/>
        <bottom/>
        <vertical/>
        <horizontal/>
      </border>
    </dxf>
    <dxf>
      <font>
        <b/>
        <i val="0"/>
        <sz val="10"/>
        <color auto="1"/>
      </font>
      <border>
        <bottom style="thin">
          <color theme="9"/>
        </bottom>
        <vertical/>
        <horizontal/>
      </border>
    </dxf>
    <dxf>
      <font>
        <sz val="8"/>
        <color theme="1"/>
      </font>
      <fill>
        <patternFill>
          <bgColor theme="0" tint="-0.14996795556505021"/>
        </patternFill>
      </fill>
      <border diagonalUp="0" diagonalDown="0">
        <left/>
        <right/>
        <top/>
        <bottom/>
        <vertical/>
        <horizontal/>
      </border>
    </dxf>
    <dxf>
      <font>
        <b/>
        <i val="0"/>
        <sz val="10"/>
        <color theme="0"/>
      </font>
      <fill>
        <patternFill>
          <bgColor theme="3" tint="0.24994659260841701"/>
        </patternFill>
      </fill>
      <border>
        <bottom style="thin">
          <color theme="9"/>
        </bottom>
        <vertical/>
        <horizontal/>
      </border>
    </dxf>
    <dxf>
      <font>
        <sz val="8"/>
        <color theme="1"/>
      </font>
      <fill>
        <patternFill>
          <bgColor theme="0" tint="-0.14996795556505021"/>
        </patternFill>
      </fill>
      <border diagonalUp="0" diagonalDown="0">
        <left/>
        <right/>
        <top/>
        <bottom/>
        <vertical/>
        <horizontal/>
      </border>
    </dxf>
  </dxfs>
  <tableStyles count="6" defaultTableStyle="TableStyleMedium2" defaultPivotStyle="PivotStyleLight16">
    <tableStyle name="DAYS" pivot="0" table="0" count="10" xr9:uid="{6510C153-3576-46DE-A870-7283475B5362}">
      <tableStyleElement type="wholeTable" dxfId="57"/>
      <tableStyleElement type="headerRow" dxfId="56"/>
    </tableStyle>
    <tableStyle name="DAYS 2" pivot="0" table="0" count="10" xr9:uid="{FF0D0962-51C2-4321-B630-38CE537A1769}">
      <tableStyleElement type="wholeTable" dxfId="55"/>
      <tableStyleElement type="headerRow" dxfId="54"/>
    </tableStyle>
    <tableStyle name="DAYS 3" pivot="0" table="0" count="10" xr9:uid="{685185DF-0D0C-4F49-9C0F-675E43617ABE}">
      <tableStyleElement type="wholeTable" dxfId="53"/>
      <tableStyleElement type="headerRow" dxfId="52"/>
    </tableStyle>
    <tableStyle name="fghdghfg" pivot="0" table="0" count="10" xr9:uid="{01D3BECC-76D7-402E-8463-1AC0BA7B1DEA}">
      <tableStyleElement type="wholeTable" dxfId="51"/>
      <tableStyleElement type="headerRow" dxfId="50"/>
    </tableStyle>
    <tableStyle name="SlicerStyleLight1 2" pivot="0" table="0" count="10" xr9:uid="{CC6FBA28-3EF0-45E0-9EBD-1BC0DA181BD0}">
      <tableStyleElement type="wholeTable" dxfId="49"/>
      <tableStyleElement type="headerRow" dxfId="48"/>
    </tableStyle>
    <tableStyle name="SlicerStyleLight1 2 2" pivot="0" table="0" count="10" xr9:uid="{1BAB3B59-6140-4483-B139-5711CC355EBD}">
      <tableStyleElement type="wholeTable" dxfId="47"/>
      <tableStyleElement type="headerRow" dxfId="46"/>
    </tableStyle>
  </tableStyles>
  <extLst>
    <ext xmlns:x14="http://schemas.microsoft.com/office/spreadsheetml/2009/9/main" uri="{46F421CA-312F-682f-3DD2-61675219B42D}">
      <x14:dxfs count="4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auto="1"/>
          </font>
          <fill>
            <patternFill patternType="solid">
              <fgColor theme="9"/>
              <bgColor theme="9" tint="0.39994506668294322"/>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7" tint="0.39994506668294322"/>
          </font>
          <fill>
            <patternFill patternType="solid">
              <fgColor rgb="FFC0C0C0"/>
              <bgColor theme="9" tint="0.39994506668294322"/>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auto="1"/>
          </font>
          <fill>
            <patternFill patternType="solid">
              <fgColor theme="9"/>
              <bgColor theme="9" tint="0.39994506668294322"/>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7" tint="0.39994506668294322"/>
          </font>
          <fill>
            <patternFill patternType="solid">
              <fgColor rgb="FFC0C0C0"/>
              <bgColor theme="9" tint="0.39994506668294322"/>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auto="1"/>
          </font>
          <fill>
            <patternFill patternType="solid">
              <fgColor theme="9"/>
              <bgColor theme="9" tint="0.39994506668294322"/>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7" tint="0.39994506668294322"/>
          </font>
          <fill>
            <patternFill patternType="solid">
              <fgColor rgb="FFC0C0C0"/>
              <bgColor theme="9" tint="0.39994506668294322"/>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auto="1"/>
          </font>
          <fill>
            <patternFill patternType="solid">
              <fgColor theme="9"/>
              <bgColor theme="3" tint="0.499984740745262"/>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auto="1"/>
          </font>
          <fill>
            <patternFill patternType="solid">
              <fgColor rgb="FFC0C0C0"/>
              <bgColor theme="0"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DAYS">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DAYS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DAYS 3">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fghdghfg">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BE8" s="26"/>
        <tr r="BE8" s="26"/>
        <tr r="BE8" s="26"/>
        <tr r="BE8" s="26"/>
        <tr r="BE8" s="26"/>
        <tr r="BE8" s="26"/>
        <tr r="BH13" s="26"/>
        <tr r="BH13" s="26"/>
        <tr r="BH13" s="26"/>
        <tr r="BH13" s="26"/>
        <tr r="BH13" s="26"/>
        <tr r="BH13" s="26"/>
        <tr r="BH14" s="26"/>
        <tr r="BH14" s="26"/>
        <tr r="BH14" s="26"/>
        <tr r="BH14" s="26"/>
        <tr r="BH14" s="26"/>
        <tr r="BH14" s="26"/>
        <tr r="BE9" s="26"/>
        <tr r="BE9" s="26"/>
        <tr r="BE9" s="26"/>
        <tr r="BE9" s="26"/>
        <tr r="BE9" s="26"/>
        <tr r="BE9" s="26"/>
        <tr r="BH12" s="26"/>
        <tr r="BH12" s="26"/>
        <tr r="BH12" s="26"/>
        <tr r="BH12" s="26"/>
        <tr r="BH12" s="26"/>
        <tr r="BH12" s="26"/>
        <tr r="AY12" s="26"/>
        <tr r="AY12" s="26"/>
        <tr r="AY12" s="26"/>
        <tr r="AY12" s="26"/>
        <tr r="AY12" s="26"/>
        <tr r="AY12" s="26"/>
        <tr r="BB12" s="26"/>
        <tr r="BB12" s="26"/>
        <tr r="BB12" s="26"/>
        <tr r="BB12" s="26"/>
        <tr r="BB12" s="26"/>
        <tr r="BB12" s="26"/>
        <tr r="AV10" s="26"/>
        <tr r="AV10" s="26"/>
        <tr r="AV10" s="26"/>
        <tr r="AV10" s="26"/>
        <tr r="AV10" s="26"/>
        <tr r="AV10" s="26"/>
        <tr r="AY10" s="26"/>
        <tr r="AY10" s="26"/>
        <tr r="AY10" s="26"/>
        <tr r="AY10" s="26"/>
        <tr r="AY10" s="26"/>
        <tr r="AY10" s="26"/>
        <tr r="BE10" s="26"/>
        <tr r="BE10" s="26"/>
        <tr r="BE10" s="26"/>
        <tr r="BE10" s="26"/>
        <tr r="BE10" s="26"/>
        <tr r="BE10" s="26"/>
        <tr r="BB10" s="26"/>
        <tr r="BB10" s="26"/>
        <tr r="BB10" s="26"/>
        <tr r="BB10" s="26"/>
        <tr r="BB10" s="26"/>
        <tr r="BB10" s="26"/>
        <tr r="AY9" s="26"/>
        <tr r="AY9" s="26"/>
        <tr r="AY9" s="26"/>
        <tr r="AY9" s="26"/>
        <tr r="AY9" s="26"/>
        <tr r="AY9" s="26"/>
        <tr r="BB9" s="26"/>
        <tr r="BB9" s="26"/>
        <tr r="BB9" s="26"/>
        <tr r="BB9" s="26"/>
        <tr r="BB9" s="26"/>
        <tr r="BB9" s="26"/>
        <tr r="AY14" s="26"/>
        <tr r="AY14" s="26"/>
        <tr r="AY14" s="26"/>
        <tr r="AY14" s="26"/>
        <tr r="AY14" s="26"/>
        <tr r="AY14" s="26"/>
        <tr r="BB14" s="26"/>
        <tr r="BB14" s="26"/>
        <tr r="BB14" s="26"/>
        <tr r="BB14" s="26"/>
        <tr r="BB14" s="26"/>
        <tr r="BB14" s="26"/>
        <tr r="AY13" s="26"/>
        <tr r="AY13" s="26"/>
        <tr r="AY13" s="26"/>
        <tr r="AY13" s="26"/>
        <tr r="AY13" s="26"/>
        <tr r="AY13" s="26"/>
        <tr r="AV12" s="26"/>
        <tr r="AV12" s="26"/>
        <tr r="AV12" s="26"/>
        <tr r="AV12" s="26"/>
        <tr r="AV12" s="26"/>
        <tr r="AV12" s="26"/>
        <tr r="AR12" s="26"/>
        <tr r="AV9" s="26"/>
        <tr r="AV9" s="26"/>
        <tr r="AV9" s="26"/>
        <tr r="AV9" s="26"/>
        <tr r="AV9" s="26"/>
        <tr r="AV9" s="26"/>
        <tr r="AR10" s="26"/>
        <tr r="AV11" s="26"/>
        <tr r="AV11" s="26"/>
        <tr r="AV11" s="26"/>
        <tr r="AV11" s="26"/>
        <tr r="AV11" s="26"/>
        <tr r="AV11" s="26"/>
        <tr r="AY11" s="26"/>
        <tr r="AY11" s="26"/>
        <tr r="AY11" s="26"/>
        <tr r="AY11" s="26"/>
        <tr r="AY11" s="26"/>
        <tr r="AY11" s="26"/>
        <tr r="AR9" s="26"/>
        <tr r="AV13" s="26"/>
        <tr r="AV13" s="26"/>
        <tr r="AV13" s="26"/>
        <tr r="AV13" s="26"/>
        <tr r="AV13" s="26"/>
        <tr r="AV13" s="26"/>
        <tr r="BB11" s="26"/>
        <tr r="BB11" s="26"/>
        <tr r="BB11" s="26"/>
        <tr r="BB11" s="26"/>
        <tr r="BB11" s="26"/>
        <tr r="BB11" s="26"/>
        <tr r="AV14" s="26"/>
        <tr r="AV14" s="26"/>
        <tr r="AV14" s="26"/>
        <tr r="AV14" s="26"/>
        <tr r="AV14" s="26"/>
        <tr r="AV14" s="26"/>
        <tr r="BB8" s="26"/>
        <tr r="BB8" s="26"/>
        <tr r="BB8" s="26"/>
        <tr r="BB8" s="26"/>
        <tr r="BB8" s="26"/>
        <tr r="BB8" s="26"/>
        <tr r="AR14" s="26"/>
        <tr r="BE11" s="26"/>
        <tr r="BE11" s="26"/>
        <tr r="BE11" s="26"/>
        <tr r="BE11" s="26"/>
        <tr r="BE11" s="26"/>
        <tr r="BE11" s="26"/>
        <tr r="AY8" s="26"/>
        <tr r="AY8" s="26"/>
        <tr r="AY8" s="26"/>
        <tr r="AY8" s="26"/>
        <tr r="AY8" s="26"/>
        <tr r="AY8" s="26"/>
        <tr r="AV8" s="26"/>
        <tr r="AV8" s="26"/>
        <tr r="AV8" s="26"/>
        <tr r="AV8" s="26"/>
        <tr r="AV8" s="26"/>
        <tr r="AV8" s="26"/>
        <tr r="AR11" s="26"/>
        <tr r="BB13" s="26"/>
        <tr r="BB13" s="26"/>
        <tr r="BB13" s="26"/>
        <tr r="BB13" s="26"/>
        <tr r="BB13" s="26"/>
        <tr r="BB13" s="26"/>
        <tr r="AR13" s="26"/>
        <tr r="AR8" s="26"/>
        <tr r="G18" s="27"/>
        <tr r="AR7" s="26"/>
        <tr r="B3" s="28"/>
        <tr r="B3" s="28"/>
        <tr r="B3" s="28"/>
        <tr r="B3" s="28"/>
        <tr r="B3" s="28"/>
        <tr r="B3" s="28"/>
        <tr r="C11" s="28"/>
        <tr r="C11" s="28"/>
        <tr r="D11" s="28"/>
        <tr r="D11" s="28"/>
        <tr r="B6" s="28"/>
        <tr r="B6" s="28"/>
        <tr r="B6" s="28"/>
        <tr r="B6" s="28"/>
        <tr r="B6" s="28"/>
        <tr r="B6" s="28"/>
        <tr r="B5" s="28"/>
        <tr r="B5" s="28"/>
        <tr r="B5" s="28"/>
        <tr r="B5" s="28"/>
        <tr r="B5" s="28"/>
        <tr r="B5" s="28"/>
        <tr r="A11" s="28"/>
        <tr r="A11" s="28"/>
        <tr r="B4" s="28"/>
        <tr r="B4" s="28"/>
        <tr r="B4" s="28"/>
        <tr r="B4" s="28"/>
        <tr r="B4" s="28"/>
        <tr r="B4" s="28"/>
        <tr r="B11" s="28"/>
        <tr r="B11" s="28"/>
        <tr r="B2" s="28"/>
        <tr r="B2" s="28"/>
        <tr r="B2" s="28"/>
        <tr r="B2" s="28"/>
        <tr r="B2" s="28"/>
        <tr r="B2" s="28"/>
      </tp>
    </main>
  </volType>
</volTypes>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microsoft.com/office/2007/relationships/slicerCache" Target="slicerCaches/slicerCache2.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volatileDependencies" Target="volatileDependenci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sheetMetadata" Target="metadata.xml"/><Relationship Id="rId11" Type="http://schemas.openxmlformats.org/officeDocument/2006/relationships/worksheet" Target="worksheets/sheet11.xml"/><Relationship Id="rId24" Type="http://schemas.microsoft.com/office/2007/relationships/slicerCache" Target="slicerCaches/slicerCache5.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microsoft.com/office/2007/relationships/slicerCache" Target="slicerCaches/slicerCache3.xml"/><Relationship Id="rId27" Type="http://schemas.openxmlformats.org/officeDocument/2006/relationships/styles" Target="style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0.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theme" Target="theme/them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microsoft.com/office/2007/relationships/slicerCache" Target="slicerCaches/slicerCache1.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microsoft.com/office/2007/relationships/slicerCache" Target="slicerCaches/slicerCache4.xml"/><Relationship Id="rId28" Type="http://schemas.openxmlformats.org/officeDocument/2006/relationships/sharedStrings" Target="sharedString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worksheet" Target="worksheets/sheet10.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Analytics Platform v1.0^.xlsm]Pivot!PivotTable2</c:name>
    <c:fmtId val="7"/>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r>
              <a:rPr lang="es-ES" sz="1600" b="1" i="0" u="none" strike="noStrike" baseline="0">
                <a:solidFill>
                  <a:sysClr val="windowText" lastClr="000000"/>
                </a:solidFill>
                <a:latin typeface="Segoe UI Semibold" panose="020B0702040204020203" pitchFamily="34" charset="0"/>
                <a:cs typeface="Segoe UI Semibold" panose="020B0702040204020203" pitchFamily="34" charset="0"/>
              </a:rPr>
              <a:t>Monthly Sales Trend</a:t>
            </a:r>
            <a:endParaRPr lang="en-US" sz="1600" b="1">
              <a:solidFill>
                <a:sysClr val="windowText" lastClr="000000"/>
              </a:solidFill>
              <a:latin typeface="Segoe UI Semibold" panose="020B0702040204020203" pitchFamily="34" charset="0"/>
              <a:cs typeface="Segoe UI Semibold" panose="020B0702040204020203" pitchFamily="34" charset="0"/>
            </a:endParaRPr>
          </a:p>
        </c:rich>
      </c:tx>
      <c:layout>
        <c:manualLayout>
          <c:xMode val="edge"/>
          <c:yMode val="edge"/>
          <c:x val="0.3571295079331957"/>
          <c:y val="0"/>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tx2">
                <a:lumMod val="75000"/>
                <a:lumOff val="2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245661242837012E-2"/>
          <c:y val="0.30789930045964348"/>
          <c:w val="0.92364977560517914"/>
          <c:h val="0.48776161365507853"/>
        </c:manualLayout>
      </c:layout>
      <c:lineChart>
        <c:grouping val="standard"/>
        <c:varyColors val="0"/>
        <c:ser>
          <c:idx val="0"/>
          <c:order val="0"/>
          <c:tx>
            <c:strRef>
              <c:f>Pivot!$B$2</c:f>
              <c:strCache>
                <c:ptCount val="1"/>
                <c:pt idx="0">
                  <c:v>Total</c:v>
                </c:pt>
              </c:strCache>
            </c:strRef>
          </c:tx>
          <c:spPr>
            <a:ln w="28575" cap="rnd">
              <a:solidFill>
                <a:schemeClr val="tx2">
                  <a:lumMod val="75000"/>
                  <a:lumOff val="2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Pivot!$A$3:$A$9</c:f>
              <c:strCache>
                <c:ptCount val="6"/>
                <c:pt idx="0">
                  <c:v>January</c:v>
                </c:pt>
                <c:pt idx="1">
                  <c:v>February</c:v>
                </c:pt>
                <c:pt idx="2">
                  <c:v>March</c:v>
                </c:pt>
                <c:pt idx="3">
                  <c:v>April</c:v>
                </c:pt>
                <c:pt idx="4">
                  <c:v>May</c:v>
                </c:pt>
                <c:pt idx="5">
                  <c:v>June</c:v>
                </c:pt>
              </c:strCache>
            </c:strRef>
          </c:cat>
          <c:val>
            <c:numRef>
              <c:f>Pivot!$B$3:$B$9</c:f>
              <c:numCache>
                <c:formatCode>#,##0</c:formatCode>
                <c:ptCount val="6"/>
                <c:pt idx="0">
                  <c:v>1206</c:v>
                </c:pt>
                <c:pt idx="1">
                  <c:v>1033</c:v>
                </c:pt>
                <c:pt idx="2">
                  <c:v>934</c:v>
                </c:pt>
                <c:pt idx="3">
                  <c:v>1717</c:v>
                </c:pt>
                <c:pt idx="4">
                  <c:v>1204</c:v>
                </c:pt>
                <c:pt idx="5">
                  <c:v>952</c:v>
                </c:pt>
              </c:numCache>
            </c:numRef>
          </c:val>
          <c:smooth val="0"/>
          <c:extLst>
            <c:ext xmlns:c16="http://schemas.microsoft.com/office/drawing/2014/chart" uri="{C3380CC4-5D6E-409C-BE32-E72D297353CC}">
              <c16:uniqueId val="{00000000-7653-45CE-A32B-6395E34AF61A}"/>
            </c:ext>
          </c:extLst>
        </c:ser>
        <c:dLbls>
          <c:dLblPos val="t"/>
          <c:showLegendKey val="0"/>
          <c:showVal val="1"/>
          <c:showCatName val="0"/>
          <c:showSerName val="0"/>
          <c:showPercent val="0"/>
          <c:showBubbleSize val="0"/>
        </c:dLbls>
        <c:smooth val="0"/>
        <c:axId val="1358415344"/>
        <c:axId val="1358415824"/>
      </c:lineChart>
      <c:catAx>
        <c:axId val="135841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ES"/>
          </a:p>
        </c:txPr>
        <c:crossAx val="1358415824"/>
        <c:crosses val="autoZero"/>
        <c:auto val="1"/>
        <c:lblAlgn val="ctr"/>
        <c:lblOffset val="100"/>
        <c:noMultiLvlLbl val="0"/>
      </c:catAx>
      <c:valAx>
        <c:axId val="1358415824"/>
        <c:scaling>
          <c:orientation val="minMax"/>
        </c:scaling>
        <c:delete val="1"/>
        <c:axPos val="l"/>
        <c:numFmt formatCode="#,##0" sourceLinked="1"/>
        <c:majorTickMark val="none"/>
        <c:minorTickMark val="none"/>
        <c:tickLblPos val="nextTo"/>
        <c:crossAx val="1358415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Analytics Platform v1.0^.xlsm]Pivot!PivotTable3</c:name>
    <c:fmtId val="12"/>
  </c:pivotSource>
  <c:chart>
    <c:title>
      <c:tx>
        <c:rich>
          <a:bodyPr rot="0" spcFirstLastPara="1" vertOverflow="ellipsis" vert="horz" wrap="square" anchor="ctr" anchorCtr="1"/>
          <a:lstStyle/>
          <a:p>
            <a:pPr>
              <a:defRPr sz="1600" b="0"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r>
              <a:rPr lang="es-ES" sz="1600" b="1" i="0" u="none" strike="noStrike" baseline="0">
                <a:solidFill>
                  <a:sysClr val="windowText" lastClr="000000"/>
                </a:solidFill>
                <a:latin typeface="Segoe UI Semibold" panose="020B0702040204020203" pitchFamily="34" charset="0"/>
                <a:cs typeface="Segoe UI Semibold" panose="020B0702040204020203" pitchFamily="34" charset="0"/>
              </a:rPr>
              <a:t>Sales by Category</a:t>
            </a:r>
            <a:endParaRPr lang="en-US" sz="1600" b="1">
              <a:solidFill>
                <a:sysClr val="windowText" lastClr="000000"/>
              </a:solidFill>
              <a:latin typeface="Segoe UI Semibold" panose="020B0702040204020203" pitchFamily="34" charset="0"/>
              <a:cs typeface="Segoe UI Semibold" panose="020B0702040204020203" pitchFamily="34" charset="0"/>
            </a:endParaRPr>
          </a:p>
        </c:rich>
      </c:tx>
      <c:layout>
        <c:manualLayout>
          <c:xMode val="edge"/>
          <c:yMode val="edge"/>
          <c:x val="0.34383616641942377"/>
          <c:y val="1.3003714761980823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233433899807271"/>
          <c:y val="0.22448194812527111"/>
          <c:w val="0.74665156150762413"/>
          <c:h val="0.68343937853113035"/>
        </c:manualLayout>
      </c:layout>
      <c:barChart>
        <c:barDir val="bar"/>
        <c:grouping val="clustered"/>
        <c:varyColors val="0"/>
        <c:ser>
          <c:idx val="0"/>
          <c:order val="0"/>
          <c:tx>
            <c:strRef>
              <c:f>Pivot!$E$2</c:f>
              <c:strCache>
                <c:ptCount val="1"/>
                <c:pt idx="0">
                  <c:v>Total</c:v>
                </c:pt>
              </c:strCache>
            </c:strRef>
          </c:tx>
          <c:spPr>
            <a:solidFill>
              <a:schemeClr val="tx2">
                <a:lumMod val="75000"/>
                <a:lumOff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Pivot!$D$3:$D$10</c:f>
              <c:strCache>
                <c:ptCount val="7"/>
                <c:pt idx="0">
                  <c:v>Sandwich</c:v>
                </c:pt>
                <c:pt idx="1">
                  <c:v>Sides</c:v>
                </c:pt>
                <c:pt idx="2">
                  <c:v>Drinks</c:v>
                </c:pt>
                <c:pt idx="3">
                  <c:v>Burger</c:v>
                </c:pt>
                <c:pt idx="4">
                  <c:v>Dessert</c:v>
                </c:pt>
                <c:pt idx="5">
                  <c:v>Tacos</c:v>
                </c:pt>
                <c:pt idx="6">
                  <c:v>Pizza</c:v>
                </c:pt>
              </c:strCache>
            </c:strRef>
          </c:cat>
          <c:val>
            <c:numRef>
              <c:f>Pivot!$E$3:$E$10</c:f>
              <c:numCache>
                <c:formatCode>#,##0</c:formatCode>
                <c:ptCount val="7"/>
                <c:pt idx="0">
                  <c:v>420</c:v>
                </c:pt>
                <c:pt idx="1">
                  <c:v>772</c:v>
                </c:pt>
                <c:pt idx="2">
                  <c:v>833</c:v>
                </c:pt>
                <c:pt idx="3">
                  <c:v>905</c:v>
                </c:pt>
                <c:pt idx="4">
                  <c:v>924</c:v>
                </c:pt>
                <c:pt idx="5">
                  <c:v>1153</c:v>
                </c:pt>
                <c:pt idx="6">
                  <c:v>2039</c:v>
                </c:pt>
              </c:numCache>
            </c:numRef>
          </c:val>
          <c:extLst>
            <c:ext xmlns:c16="http://schemas.microsoft.com/office/drawing/2014/chart" uri="{C3380CC4-5D6E-409C-BE32-E72D297353CC}">
              <c16:uniqueId val="{00000000-BC2F-40CF-9931-67D29EE3C60F}"/>
            </c:ext>
          </c:extLst>
        </c:ser>
        <c:dLbls>
          <c:dLblPos val="outEnd"/>
          <c:showLegendKey val="0"/>
          <c:showVal val="1"/>
          <c:showCatName val="0"/>
          <c:showSerName val="0"/>
          <c:showPercent val="0"/>
          <c:showBubbleSize val="0"/>
        </c:dLbls>
        <c:gapWidth val="50"/>
        <c:overlap val="100"/>
        <c:axId val="1978467200"/>
        <c:axId val="1978469600"/>
      </c:barChart>
      <c:catAx>
        <c:axId val="1978467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1978469600"/>
        <c:crosses val="autoZero"/>
        <c:auto val="1"/>
        <c:lblAlgn val="ctr"/>
        <c:lblOffset val="100"/>
        <c:noMultiLvlLbl val="0"/>
      </c:catAx>
      <c:valAx>
        <c:axId val="1978469600"/>
        <c:scaling>
          <c:orientation val="minMax"/>
        </c:scaling>
        <c:delete val="1"/>
        <c:axPos val="b"/>
        <c:numFmt formatCode="#,##0" sourceLinked="1"/>
        <c:majorTickMark val="none"/>
        <c:minorTickMark val="none"/>
        <c:tickLblPos val="nextTo"/>
        <c:crossAx val="197846720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Analytics Platform v1.0^.xlsm]Pivot!PivotTable4</c:name>
    <c:fmtId val="30"/>
  </c:pivotSource>
  <c:chart>
    <c:title>
      <c:tx>
        <c:rich>
          <a:bodyPr rot="0" spcFirstLastPara="1" vertOverflow="ellipsis" vert="horz" wrap="square" anchor="ctr" anchorCtr="1"/>
          <a:lstStyle/>
          <a:p>
            <a:pPr>
              <a:defRPr sz="1600" b="0"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r>
              <a:rPr lang="es-ES" sz="1600" b="1" i="0" u="none" strike="noStrike" baseline="0">
                <a:solidFill>
                  <a:sysClr val="windowText" lastClr="000000"/>
                </a:solidFill>
                <a:latin typeface="Segoe UI Semibold" panose="020B0702040204020203" pitchFamily="34" charset="0"/>
                <a:cs typeface="Segoe UI Semibold" panose="020B0702040204020203" pitchFamily="34" charset="0"/>
              </a:rPr>
              <a:t>Top 10 Products by Sales</a:t>
            </a:r>
            <a:endParaRPr lang="en-US" sz="1600" b="1">
              <a:solidFill>
                <a:sysClr val="windowText" lastClr="000000"/>
              </a:solidFill>
              <a:latin typeface="Segoe UI Semibold" panose="020B0702040204020203" pitchFamily="34" charset="0"/>
              <a:cs typeface="Segoe UI Semibold" panose="020B0702040204020203" pitchFamily="34" charset="0"/>
            </a:endParaRPr>
          </a:p>
        </c:rich>
      </c:tx>
      <c:layout>
        <c:manualLayout>
          <c:xMode val="edge"/>
          <c:yMode val="edge"/>
          <c:x val="0.29255722155901537"/>
          <c:y val="0"/>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344190481349305"/>
          <c:y val="0.1940406128375701"/>
          <c:w val="0.72567211329656889"/>
          <c:h val="0.78108082782148525"/>
        </c:manualLayout>
      </c:layout>
      <c:barChart>
        <c:barDir val="bar"/>
        <c:grouping val="clustered"/>
        <c:varyColors val="0"/>
        <c:ser>
          <c:idx val="0"/>
          <c:order val="0"/>
          <c:tx>
            <c:strRef>
              <c:f>Pivot!$H$2</c:f>
              <c:strCache>
                <c:ptCount val="1"/>
                <c:pt idx="0">
                  <c:v>Total</c:v>
                </c:pt>
              </c:strCache>
            </c:strRef>
          </c:tx>
          <c:spPr>
            <a:solidFill>
              <a:schemeClr val="tx2">
                <a:lumMod val="75000"/>
                <a:lumOff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Pivot!$G$3:$G$13</c:f>
              <c:strCache>
                <c:ptCount val="10"/>
                <c:pt idx="0">
                  <c:v>Potatoes</c:v>
                </c:pt>
                <c:pt idx="1">
                  <c:v>Café</c:v>
                </c:pt>
                <c:pt idx="2">
                  <c:v>Nuggets</c:v>
                </c:pt>
                <c:pt idx="3">
                  <c:v>Crêpe Nutella</c:v>
                </c:pt>
                <c:pt idx="4">
                  <c:v>Shawarma Poulet</c:v>
                </c:pt>
                <c:pt idx="5">
                  <c:v>Brownie</c:v>
                </c:pt>
                <c:pt idx="6">
                  <c:v>Pizza Margherita</c:v>
                </c:pt>
                <c:pt idx="7">
                  <c:v>Classic Burger</c:v>
                </c:pt>
                <c:pt idx="8">
                  <c:v>Tacos Mixte</c:v>
                </c:pt>
                <c:pt idx="9">
                  <c:v>Pizza Poulet</c:v>
                </c:pt>
              </c:strCache>
            </c:strRef>
          </c:cat>
          <c:val>
            <c:numRef>
              <c:f>Pivot!$H$3:$H$13</c:f>
              <c:numCache>
                <c:formatCode>#,##0</c:formatCode>
                <c:ptCount val="10"/>
                <c:pt idx="0">
                  <c:v>261</c:v>
                </c:pt>
                <c:pt idx="1">
                  <c:v>271</c:v>
                </c:pt>
                <c:pt idx="2">
                  <c:v>316</c:v>
                </c:pt>
                <c:pt idx="3">
                  <c:v>387</c:v>
                </c:pt>
                <c:pt idx="4">
                  <c:v>420</c:v>
                </c:pt>
                <c:pt idx="5">
                  <c:v>537</c:v>
                </c:pt>
                <c:pt idx="6">
                  <c:v>830</c:v>
                </c:pt>
                <c:pt idx="7">
                  <c:v>905</c:v>
                </c:pt>
                <c:pt idx="8">
                  <c:v>1153</c:v>
                </c:pt>
                <c:pt idx="9">
                  <c:v>1209</c:v>
                </c:pt>
              </c:numCache>
            </c:numRef>
          </c:val>
          <c:extLst>
            <c:ext xmlns:c16="http://schemas.microsoft.com/office/drawing/2014/chart" uri="{C3380CC4-5D6E-409C-BE32-E72D297353CC}">
              <c16:uniqueId val="{00000000-31C9-4971-BA6C-737A6956EF2E}"/>
            </c:ext>
          </c:extLst>
        </c:ser>
        <c:dLbls>
          <c:dLblPos val="outEnd"/>
          <c:showLegendKey val="0"/>
          <c:showVal val="1"/>
          <c:showCatName val="0"/>
          <c:showSerName val="0"/>
          <c:showPercent val="0"/>
          <c:showBubbleSize val="0"/>
        </c:dLbls>
        <c:gapWidth val="50"/>
        <c:overlap val="100"/>
        <c:axId val="1358370704"/>
        <c:axId val="1358372144"/>
      </c:barChart>
      <c:catAx>
        <c:axId val="1358370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ES"/>
          </a:p>
        </c:txPr>
        <c:crossAx val="1358372144"/>
        <c:crosses val="autoZero"/>
        <c:auto val="1"/>
        <c:lblAlgn val="ctr"/>
        <c:lblOffset val="100"/>
        <c:noMultiLvlLbl val="0"/>
      </c:catAx>
      <c:valAx>
        <c:axId val="1358372144"/>
        <c:scaling>
          <c:orientation val="minMax"/>
        </c:scaling>
        <c:delete val="1"/>
        <c:axPos val="b"/>
        <c:numFmt formatCode="#,##0" sourceLinked="1"/>
        <c:majorTickMark val="none"/>
        <c:minorTickMark val="none"/>
        <c:tickLblPos val="nextTo"/>
        <c:crossAx val="1358370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Analytics Platform v1.0^.xlsm]Pivot!PivotTable1</c:name>
    <c:fmtId val="39"/>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r>
              <a:rPr lang="es-ES" sz="1600" b="1" i="0" u="none" strike="noStrike" baseline="0">
                <a:solidFill>
                  <a:sysClr val="windowText" lastClr="000000"/>
                </a:solidFill>
                <a:latin typeface="Segoe UI Semibold" panose="020B0702040204020203" pitchFamily="34" charset="0"/>
                <a:cs typeface="Segoe UI Semibold" panose="020B0702040204020203" pitchFamily="34" charset="0"/>
              </a:rPr>
              <a:t>Sales by Employee</a:t>
            </a:r>
            <a:endParaRPr lang="en-US" sz="1600" b="1">
              <a:solidFill>
                <a:sysClr val="windowText" lastClr="000000"/>
              </a:solidFill>
              <a:latin typeface="Segoe UI Semibold" panose="020B0702040204020203" pitchFamily="34" charset="0"/>
              <a:cs typeface="Segoe UI Semibold" panose="020B0702040204020203" pitchFamily="34" charset="0"/>
            </a:endParaRPr>
          </a:p>
        </c:rich>
      </c:tx>
      <c:layout>
        <c:manualLayout>
          <c:xMode val="edge"/>
          <c:yMode val="edge"/>
          <c:x val="0.33100175680424826"/>
          <c:y val="1.074726949539877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257103036865368E-2"/>
          <c:y val="0.19486104128577861"/>
          <c:w val="0.93888888888888888"/>
          <c:h val="0.68901633288778696"/>
        </c:manualLayout>
      </c:layout>
      <c:barChart>
        <c:barDir val="col"/>
        <c:grouping val="clustered"/>
        <c:varyColors val="0"/>
        <c:ser>
          <c:idx val="0"/>
          <c:order val="0"/>
          <c:tx>
            <c:strRef>
              <c:f>Pivot!$K$2</c:f>
              <c:strCache>
                <c:ptCount val="1"/>
                <c:pt idx="0">
                  <c:v>Total</c:v>
                </c:pt>
              </c:strCache>
            </c:strRef>
          </c:tx>
          <c:spPr>
            <a:solidFill>
              <a:schemeClr val="tx2">
                <a:lumMod val="75000"/>
                <a:lumOff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Pivot!$J$3:$J$6</c:f>
              <c:strCache>
                <c:ptCount val="3"/>
                <c:pt idx="0">
                  <c:v>Salma Idrissi</c:v>
                </c:pt>
                <c:pt idx="1">
                  <c:v>Hamza El Fassi</c:v>
                </c:pt>
                <c:pt idx="2">
                  <c:v>Youssef Amrani</c:v>
                </c:pt>
              </c:strCache>
            </c:strRef>
          </c:cat>
          <c:val>
            <c:numRef>
              <c:f>Pivot!$K$3:$K$6</c:f>
              <c:numCache>
                <c:formatCode>#,##0</c:formatCode>
                <c:ptCount val="3"/>
                <c:pt idx="0">
                  <c:v>2633</c:v>
                </c:pt>
                <c:pt idx="1">
                  <c:v>2453</c:v>
                </c:pt>
                <c:pt idx="2">
                  <c:v>1960</c:v>
                </c:pt>
              </c:numCache>
            </c:numRef>
          </c:val>
          <c:extLst>
            <c:ext xmlns:c16="http://schemas.microsoft.com/office/drawing/2014/chart" uri="{C3380CC4-5D6E-409C-BE32-E72D297353CC}">
              <c16:uniqueId val="{00000000-7F31-4632-9FDE-A5A0C476DB1F}"/>
            </c:ext>
          </c:extLst>
        </c:ser>
        <c:dLbls>
          <c:dLblPos val="outEnd"/>
          <c:showLegendKey val="0"/>
          <c:showVal val="1"/>
          <c:showCatName val="0"/>
          <c:showSerName val="0"/>
          <c:showPercent val="0"/>
          <c:showBubbleSize val="0"/>
        </c:dLbls>
        <c:gapWidth val="50"/>
        <c:overlap val="100"/>
        <c:axId val="1973641503"/>
        <c:axId val="1973638143"/>
      </c:barChart>
      <c:catAx>
        <c:axId val="197364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ES"/>
          </a:p>
        </c:txPr>
        <c:crossAx val="1973638143"/>
        <c:crosses val="autoZero"/>
        <c:auto val="1"/>
        <c:lblAlgn val="ctr"/>
        <c:lblOffset val="100"/>
        <c:noMultiLvlLbl val="0"/>
      </c:catAx>
      <c:valAx>
        <c:axId val="1973638143"/>
        <c:scaling>
          <c:orientation val="minMax"/>
        </c:scaling>
        <c:delete val="1"/>
        <c:axPos val="l"/>
        <c:numFmt formatCode="#,##0" sourceLinked="1"/>
        <c:majorTickMark val="none"/>
        <c:minorTickMark val="none"/>
        <c:tickLblPos val="nextTo"/>
        <c:crossAx val="1973641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Analytics Platform v1.0^.xlsm]Pivot!PivotTable5</c:name>
    <c:fmtId val="44"/>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r>
              <a:rPr lang="es-ES" sz="1600" b="1" i="0" u="none" strike="noStrike" baseline="0">
                <a:solidFill>
                  <a:sysClr val="windowText" lastClr="000000"/>
                </a:solidFill>
                <a:latin typeface="Segoe UI Semibold" panose="020B0702040204020203" pitchFamily="34" charset="0"/>
                <a:cs typeface="Segoe UI Semibold" panose="020B0702040204020203" pitchFamily="34" charset="0"/>
              </a:rPr>
              <a:t>Sales by Payment Method</a:t>
            </a:r>
            <a:endParaRPr lang="en-US" sz="1600" b="1">
              <a:solidFill>
                <a:sysClr val="windowText" lastClr="000000"/>
              </a:solidFill>
              <a:latin typeface="Segoe UI Semibold" panose="020B0702040204020203" pitchFamily="34" charset="0"/>
              <a:cs typeface="Segoe UI Semibold" panose="020B0702040204020203" pitchFamily="34" charset="0"/>
            </a:endParaRPr>
          </a:p>
        </c:rich>
      </c:tx>
      <c:layout>
        <c:manualLayout>
          <c:xMode val="edge"/>
          <c:yMode val="edge"/>
          <c:x val="0.2249185387391239"/>
          <c:y val="0"/>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lumOff val="40000"/>
            </a:schemeClr>
          </a:solidFill>
          <a:ln w="19050">
            <a:solidFill>
              <a:schemeClr val="lt1"/>
            </a:solidFill>
          </a:ln>
          <a:effectLst/>
        </c:spPr>
        <c:dLbl>
          <c:idx val="0"/>
          <c:layout>
            <c:manualLayout>
              <c:x val="3.205343023583529E-2"/>
              <c:y val="-0.13605465497610794"/>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75000"/>
              <a:lumOff val="25000"/>
            </a:schemeClr>
          </a:solidFill>
          <a:ln w="19050">
            <a:solidFill>
              <a:schemeClr val="lt1"/>
            </a:solidFill>
          </a:ln>
          <a:effectLst/>
        </c:spPr>
        <c:dLbl>
          <c:idx val="0"/>
          <c:layout>
            <c:manualLayout>
              <c:x val="-0.14602118218547186"/>
              <c:y val="7.0748420587576133E-2"/>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20000"/>
              <a:lumOff val="80000"/>
            </a:schemeClr>
          </a:solidFill>
          <a:ln w="19050">
            <a:solidFill>
              <a:schemeClr val="lt1"/>
            </a:solidFill>
          </a:ln>
          <a:effectLst/>
        </c:spPr>
        <c:dLbl>
          <c:idx val="0"/>
          <c:layout>
            <c:manualLayout>
              <c:x val="-1.0684476745278493E-2"/>
              <c:y val="-0.10884372398088636"/>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223625638889645"/>
          <c:y val="0.32768265070012254"/>
          <c:w val="0.31215695608278771"/>
          <c:h val="0.51849782054395088"/>
        </c:manualLayout>
      </c:layout>
      <c:doughnutChart>
        <c:varyColors val="1"/>
        <c:ser>
          <c:idx val="0"/>
          <c:order val="0"/>
          <c:tx>
            <c:strRef>
              <c:f>Pivot!$N$2</c:f>
              <c:strCache>
                <c:ptCount val="1"/>
                <c:pt idx="0">
                  <c:v>Total</c:v>
                </c:pt>
              </c:strCache>
            </c:strRef>
          </c:tx>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6A8A-4AE4-9EA5-A3411BF4447E}"/>
              </c:ext>
            </c:extLst>
          </c:dPt>
          <c:dPt>
            <c:idx val="1"/>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3-6A8A-4AE4-9EA5-A3411BF4447E}"/>
              </c:ext>
            </c:extLst>
          </c:dPt>
          <c:dPt>
            <c:idx val="2"/>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5-6A8A-4AE4-9EA5-A3411BF4447E}"/>
              </c:ext>
            </c:extLst>
          </c:dPt>
          <c:dLbls>
            <c:dLbl>
              <c:idx val="0"/>
              <c:layout>
                <c:manualLayout>
                  <c:x val="3.205343023583529E-2"/>
                  <c:y val="-0.13605465497610794"/>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A8A-4AE4-9EA5-A3411BF4447E}"/>
                </c:ext>
              </c:extLst>
            </c:dLbl>
            <c:dLbl>
              <c:idx val="1"/>
              <c:layout>
                <c:manualLayout>
                  <c:x val="-0.14602118218547186"/>
                  <c:y val="7.0748420587576133E-2"/>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A8A-4AE4-9EA5-A3411BF4447E}"/>
                </c:ext>
              </c:extLst>
            </c:dLbl>
            <c:dLbl>
              <c:idx val="2"/>
              <c:layout>
                <c:manualLayout>
                  <c:x val="-1.0684476745278493E-2"/>
                  <c:y val="-0.10884372398088636"/>
                </c:manualLayout>
              </c:layout>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8A-4AE4-9EA5-A3411BF4447E}"/>
                </c:ext>
              </c:extLst>
            </c:dLbl>
            <c:spPr>
              <a:solidFill>
                <a:schemeClr val="bg1">
                  <a:lumMod val="65000"/>
                </a:schemeClr>
              </a:solid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Pivot!$M$3:$M$6</c:f>
              <c:strCache>
                <c:ptCount val="3"/>
                <c:pt idx="0">
                  <c:v>Card</c:v>
                </c:pt>
                <c:pt idx="1">
                  <c:v>Cash</c:v>
                </c:pt>
                <c:pt idx="2">
                  <c:v>Mobile</c:v>
                </c:pt>
              </c:strCache>
            </c:strRef>
          </c:cat>
          <c:val>
            <c:numRef>
              <c:f>Pivot!$N$3:$N$6</c:f>
              <c:numCache>
                <c:formatCode>#,##0</c:formatCode>
                <c:ptCount val="3"/>
                <c:pt idx="0">
                  <c:v>1183</c:v>
                </c:pt>
                <c:pt idx="1">
                  <c:v>5415</c:v>
                </c:pt>
                <c:pt idx="2">
                  <c:v>448</c:v>
                </c:pt>
              </c:numCache>
            </c:numRef>
          </c:val>
          <c:extLst>
            <c:ext xmlns:c16="http://schemas.microsoft.com/office/drawing/2014/chart" uri="{C3380CC4-5D6E-409C-BE32-E72D297353CC}">
              <c16:uniqueId val="{00000006-60A2-4BE4-998F-DD0CC3E3DD0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24</xdr:row>
      <xdr:rowOff>226217</xdr:rowOff>
    </xdr:from>
    <xdr:to>
      <xdr:col>64</xdr:col>
      <xdr:colOff>0</xdr:colOff>
      <xdr:row>26</xdr:row>
      <xdr:rowOff>95251</xdr:rowOff>
    </xdr:to>
    <xdr:sp macro="" textlink="">
      <xdr:nvSpPr>
        <xdr:cNvPr id="28" name="Rectangle 27">
          <a:extLst>
            <a:ext uri="{FF2B5EF4-FFF2-40B4-BE49-F238E27FC236}">
              <a16:creationId xmlns:a16="http://schemas.microsoft.com/office/drawing/2014/main" id="{784E24AD-2572-0B02-DC09-CD8CBB70ED93}"/>
            </a:ext>
          </a:extLst>
        </xdr:cNvPr>
        <xdr:cNvSpPr/>
      </xdr:nvSpPr>
      <xdr:spPr>
        <a:xfrm>
          <a:off x="0" y="6935390"/>
          <a:ext cx="16633031" cy="428627"/>
        </a:xfrm>
        <a:prstGeom prst="rect">
          <a:avLst/>
        </a:prstGeom>
        <a:solidFill>
          <a:schemeClr val="tx2">
            <a:lumMod val="90000"/>
            <a:lumOff val="1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232171</xdr:colOff>
      <xdr:row>4</xdr:row>
      <xdr:rowOff>23812</xdr:rowOff>
    </xdr:from>
    <xdr:to>
      <xdr:col>26</xdr:col>
      <xdr:colOff>89297</xdr:colOff>
      <xdr:row>13</xdr:row>
      <xdr:rowOff>154781</xdr:rowOff>
    </xdr:to>
    <xdr:graphicFrame macro="">
      <xdr:nvGraphicFramePr>
        <xdr:cNvPr id="10274" name="Chart 10273">
          <a:extLst>
            <a:ext uri="{FF2B5EF4-FFF2-40B4-BE49-F238E27FC236}">
              <a16:creationId xmlns:a16="http://schemas.microsoft.com/office/drawing/2014/main" id="{6327A9EB-FE42-46E8-9700-B5FBB15D9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107155</xdr:colOff>
      <xdr:row>3</xdr:row>
      <xdr:rowOff>208360</xdr:rowOff>
    </xdr:from>
    <xdr:to>
      <xdr:col>42</xdr:col>
      <xdr:colOff>238124</xdr:colOff>
      <xdr:row>13</xdr:row>
      <xdr:rowOff>244077</xdr:rowOff>
    </xdr:to>
    <xdr:graphicFrame macro="">
      <xdr:nvGraphicFramePr>
        <xdr:cNvPr id="10276" name="Chart 10275">
          <a:extLst>
            <a:ext uri="{FF2B5EF4-FFF2-40B4-BE49-F238E27FC236}">
              <a16:creationId xmlns:a16="http://schemas.microsoft.com/office/drawing/2014/main" id="{E254FD82-B87D-41B0-B8AF-A28D69F3C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214313</xdr:colOff>
      <xdr:row>14</xdr:row>
      <xdr:rowOff>208357</xdr:rowOff>
    </xdr:from>
    <xdr:to>
      <xdr:col>28</xdr:col>
      <xdr:colOff>202406</xdr:colOff>
      <xdr:row>24</xdr:row>
      <xdr:rowOff>232171</xdr:rowOff>
    </xdr:to>
    <xdr:graphicFrame macro="">
      <xdr:nvGraphicFramePr>
        <xdr:cNvPr id="10301" name="Chart 10300">
          <a:extLst>
            <a:ext uri="{FF2B5EF4-FFF2-40B4-BE49-F238E27FC236}">
              <a16:creationId xmlns:a16="http://schemas.microsoft.com/office/drawing/2014/main" id="{A6DD2792-4D07-4059-96F3-0C21531F0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154780</xdr:colOff>
      <xdr:row>14</xdr:row>
      <xdr:rowOff>172639</xdr:rowOff>
    </xdr:from>
    <xdr:to>
      <xdr:col>48</xdr:col>
      <xdr:colOff>148827</xdr:colOff>
      <xdr:row>24</xdr:row>
      <xdr:rowOff>208357</xdr:rowOff>
    </xdr:to>
    <xdr:graphicFrame macro="">
      <xdr:nvGraphicFramePr>
        <xdr:cNvPr id="3" name="Chart 2">
          <a:extLst>
            <a:ext uri="{FF2B5EF4-FFF2-40B4-BE49-F238E27FC236}">
              <a16:creationId xmlns:a16="http://schemas.microsoft.com/office/drawing/2014/main" id="{B25A6CFF-1BD1-4FEC-BD8E-E2348A9319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148828</xdr:colOff>
      <xdr:row>14</xdr:row>
      <xdr:rowOff>250034</xdr:rowOff>
    </xdr:from>
    <xdr:to>
      <xdr:col>63</xdr:col>
      <xdr:colOff>47624</xdr:colOff>
      <xdr:row>24</xdr:row>
      <xdr:rowOff>208358</xdr:rowOff>
    </xdr:to>
    <xdr:graphicFrame macro="">
      <xdr:nvGraphicFramePr>
        <xdr:cNvPr id="5" name="Chart 4">
          <a:extLst>
            <a:ext uri="{FF2B5EF4-FFF2-40B4-BE49-F238E27FC236}">
              <a16:creationId xmlns:a16="http://schemas.microsoft.com/office/drawing/2014/main" id="{D262B7B9-F382-4769-9088-2E48B7FBDA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64</xdr:col>
      <xdr:colOff>0</xdr:colOff>
      <xdr:row>29</xdr:row>
      <xdr:rowOff>180975</xdr:rowOff>
    </xdr:from>
    <xdr:to>
      <xdr:col>64</xdr:col>
      <xdr:colOff>0</xdr:colOff>
      <xdr:row>38</xdr:row>
      <xdr:rowOff>258369</xdr:rowOff>
    </xdr:to>
    <mc:AlternateContent xmlns:mc="http://schemas.openxmlformats.org/markup-compatibility/2006" xmlns:a14="http://schemas.microsoft.com/office/drawing/2010/main">
      <mc:Choice Requires="a14">
        <xdr:graphicFrame macro="">
          <xdr:nvGraphicFramePr>
            <xdr:cNvPr id="10" name="PaymentMethod">
              <a:extLst>
                <a:ext uri="{FF2B5EF4-FFF2-40B4-BE49-F238E27FC236}">
                  <a16:creationId xmlns:a16="http://schemas.microsoft.com/office/drawing/2014/main" id="{3BDD8C52-75AA-474E-BB57-FA0F59ABF827}"/>
                </a:ext>
              </a:extLst>
            </xdr:cNvPr>
            <xdr:cNvGraphicFramePr/>
          </xdr:nvGraphicFramePr>
          <xdr:xfrm>
            <a:off x="0" y="0"/>
            <a:ext cx="0" cy="0"/>
          </xdr:xfrm>
          <a:graphic>
            <a:graphicData uri="http://schemas.microsoft.com/office/drawing/2010/slicer">
              <sle:slicer xmlns:sle="http://schemas.microsoft.com/office/drawing/2010/slicer" name="PaymentMethod"/>
            </a:graphicData>
          </a:graphic>
        </xdr:graphicFrame>
      </mc:Choice>
      <mc:Fallback xmlns="">
        <xdr:sp macro="" textlink="">
          <xdr:nvSpPr>
            <xdr:cNvPr id="0" name=""/>
            <xdr:cNvSpPr>
              <a:spLocks noTextEdit="1"/>
            </xdr:cNvSpPr>
          </xdr:nvSpPr>
          <xdr:spPr>
            <a:xfrm>
              <a:off x="16764000" y="8015288"/>
              <a:ext cx="0" cy="2595567"/>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41</xdr:col>
      <xdr:colOff>77390</xdr:colOff>
      <xdr:row>0</xdr:row>
      <xdr:rowOff>0</xdr:rowOff>
    </xdr:from>
    <xdr:to>
      <xdr:col>63</xdr:col>
      <xdr:colOff>125015</xdr:colOff>
      <xdr:row>3</xdr:row>
      <xdr:rowOff>53578</xdr:rowOff>
    </xdr:to>
    <xdr:grpSp>
      <xdr:nvGrpSpPr>
        <xdr:cNvPr id="1058" name="Group 1057">
          <a:extLst>
            <a:ext uri="{FF2B5EF4-FFF2-40B4-BE49-F238E27FC236}">
              <a16:creationId xmlns:a16="http://schemas.microsoft.com/office/drawing/2014/main" id="{92DB46C0-6C41-0633-0810-A6DC6FF73B17}"/>
            </a:ext>
          </a:extLst>
        </xdr:cNvPr>
        <xdr:cNvGrpSpPr/>
      </xdr:nvGrpSpPr>
      <xdr:grpSpPr>
        <a:xfrm>
          <a:off x="10816828" y="0"/>
          <a:ext cx="5810250" cy="892969"/>
          <a:chOff x="10358439" y="0"/>
          <a:chExt cx="6268639" cy="940594"/>
        </a:xfrm>
      </xdr:grpSpPr>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C5474B16-FCEE-4278-B8E7-D9758D4FFD97}"/>
                  </a:ext>
                </a:extLst>
              </xdr:cNvPr>
              <xdr:cNvGraphicFramePr/>
            </xdr:nvGraphicFramePr>
            <xdr:xfrm>
              <a:off x="10358439" y="0"/>
              <a:ext cx="1000124" cy="803672"/>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816828" y="0"/>
                <a:ext cx="926991" cy="76298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E9AD0FC7-9884-4BB7-8C74-633249FC9BA6}"/>
                  </a:ext>
                </a:extLst>
              </xdr:cNvPr>
              <xdr:cNvGraphicFramePr/>
            </xdr:nvGraphicFramePr>
            <xdr:xfrm>
              <a:off x="15275719" y="4"/>
              <a:ext cx="1351359" cy="892966"/>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374536" y="4"/>
                <a:ext cx="1252542" cy="847753"/>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Category">
                <a:extLst>
                  <a:ext uri="{FF2B5EF4-FFF2-40B4-BE49-F238E27FC236}">
                    <a16:creationId xmlns:a16="http://schemas.microsoft.com/office/drawing/2014/main" id="{95C54B84-2180-4F9A-90ED-462FA2AEB4A5}"/>
                  </a:ext>
                </a:extLst>
              </xdr:cNvPr>
              <xdr:cNvGraphicFramePr/>
            </xdr:nvGraphicFramePr>
            <xdr:xfrm>
              <a:off x="12596812" y="0"/>
              <a:ext cx="1404938" cy="922734"/>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891522" y="0"/>
                <a:ext cx="1302203" cy="876013"/>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EmployeeName">
                <a:extLst>
                  <a:ext uri="{FF2B5EF4-FFF2-40B4-BE49-F238E27FC236}">
                    <a16:creationId xmlns:a16="http://schemas.microsoft.com/office/drawing/2014/main" id="{5FECCE8A-BC0C-4CA8-8A14-697C78FD099C}"/>
                  </a:ext>
                </a:extLst>
              </xdr:cNvPr>
              <xdr:cNvGraphicFramePr/>
            </xdr:nvGraphicFramePr>
            <xdr:xfrm>
              <a:off x="14043422" y="0"/>
              <a:ext cx="1202531" cy="940594"/>
            </xdr:xfrm>
            <a:graphic>
              <a:graphicData uri="http://schemas.microsoft.com/office/drawing/2010/slicer">
                <sle:slicer xmlns:sle="http://schemas.microsoft.com/office/drawing/2010/slicer" name="EmployeeName"/>
              </a:graphicData>
            </a:graphic>
          </xdr:graphicFrame>
        </mc:Choice>
        <mc:Fallback xmlns="">
          <xdr:sp macro="" textlink="">
            <xdr:nvSpPr>
              <xdr:cNvPr id="0" name=""/>
              <xdr:cNvSpPr>
                <a:spLocks noTextEdit="1"/>
              </xdr:cNvSpPr>
            </xdr:nvSpPr>
            <xdr:spPr>
              <a:xfrm>
                <a:off x="14232350" y="0"/>
                <a:ext cx="1114597" cy="892969"/>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 name="PaymentMethod 3">
                <a:extLst>
                  <a:ext uri="{FF2B5EF4-FFF2-40B4-BE49-F238E27FC236}">
                    <a16:creationId xmlns:a16="http://schemas.microsoft.com/office/drawing/2014/main" id="{66ACA834-8BEB-4846-8275-0EB19DD48935}"/>
                  </a:ext>
                </a:extLst>
              </xdr:cNvPr>
              <xdr:cNvGraphicFramePr/>
            </xdr:nvGraphicFramePr>
            <xdr:xfrm>
              <a:off x="11382375" y="0"/>
              <a:ext cx="1184673" cy="910827"/>
            </xdr:xfrm>
            <a:graphic>
              <a:graphicData uri="http://schemas.microsoft.com/office/drawing/2010/slicer">
                <sle:slicer xmlns:sle="http://schemas.microsoft.com/office/drawing/2010/slicer" name="PaymentMethod 3"/>
              </a:graphicData>
            </a:graphic>
          </xdr:graphicFrame>
        </mc:Choice>
        <mc:Fallback xmlns="">
          <xdr:sp macro="" textlink="">
            <xdr:nvSpPr>
              <xdr:cNvPr id="0" name=""/>
              <xdr:cNvSpPr>
                <a:spLocks noTextEdit="1"/>
              </xdr:cNvSpPr>
            </xdr:nvSpPr>
            <xdr:spPr>
              <a:xfrm>
                <a:off x="11765890" y="0"/>
                <a:ext cx="1098045" cy="864709"/>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65484</xdr:colOff>
      <xdr:row>24</xdr:row>
      <xdr:rowOff>226218</xdr:rowOff>
    </xdr:from>
    <xdr:to>
      <xdr:col>63</xdr:col>
      <xdr:colOff>29766</xdr:colOff>
      <xdr:row>26</xdr:row>
      <xdr:rowOff>77393</xdr:rowOff>
    </xdr:to>
    <xdr:sp macro="" textlink="">
      <xdr:nvSpPr>
        <xdr:cNvPr id="1025" name="Text Box 1">
          <a:extLst>
            <a:ext uri="{FF2B5EF4-FFF2-40B4-BE49-F238E27FC236}">
              <a16:creationId xmlns:a16="http://schemas.microsoft.com/office/drawing/2014/main" id="{641F033A-BC90-892D-2C8F-A48F292C5DAE}"/>
            </a:ext>
          </a:extLst>
        </xdr:cNvPr>
        <xdr:cNvSpPr txBox="1">
          <a:spLocks noChangeArrowheads="1"/>
        </xdr:cNvSpPr>
      </xdr:nvSpPr>
      <xdr:spPr bwMode="auto">
        <a:xfrm>
          <a:off x="65484" y="6935391"/>
          <a:ext cx="16466345" cy="410768"/>
        </a:xfrm>
        <a:prstGeom prst="rect">
          <a:avLst/>
        </a:prstGeom>
        <a:noFill/>
        <a:ln w="9525">
          <a:noFill/>
          <a:miter lim="800000"/>
          <a:headEnd/>
          <a:tailEnd/>
        </a:ln>
      </xdr:spPr>
      <xdr:txBody>
        <a:bodyPr vertOverflow="clip" wrap="square" lIns="36576" tIns="36576" rIns="0" bIns="0" anchor="ctr" upright="1"/>
        <a:lstStyle/>
        <a:p>
          <a:pPr algn="ctr" rtl="0">
            <a:defRPr sz="1000"/>
          </a:pPr>
          <a:r>
            <a:rPr lang="es-ES" sz="1400" b="0" i="0" u="none" strike="noStrike" baseline="0">
              <a:solidFill>
                <a:schemeClr val="bg1"/>
              </a:solidFill>
              <a:latin typeface="Segoe UI Semibold" panose="020B0702040204020203" pitchFamily="34" charset="0"/>
              <a:cs typeface="Segoe UI Semibold" panose="020B0702040204020203" pitchFamily="34" charset="0"/>
            </a:rPr>
            <a:t>Prepared by : </a:t>
          </a:r>
          <a:r>
            <a:rPr lang="es-ES" sz="1600" b="1" i="0" u="none" strike="noStrike" baseline="0">
              <a:solidFill>
                <a:schemeClr val="bg1"/>
              </a:solidFill>
              <a:latin typeface="Segoe UI Semibold" panose="020B0702040204020203" pitchFamily="34" charset="0"/>
              <a:cs typeface="Segoe UI Semibold" panose="020B0702040204020203" pitchFamily="34" charset="0"/>
            </a:rPr>
            <a:t>Ismail El Amghari </a:t>
          </a:r>
          <a:r>
            <a:rPr lang="es-ES" sz="1400" b="0" i="0" u="none" strike="noStrike" baseline="0">
              <a:solidFill>
                <a:schemeClr val="bg1"/>
              </a:solidFill>
              <a:latin typeface="Segoe UI Semibold" panose="020B0702040204020203" pitchFamily="34" charset="0"/>
              <a:cs typeface="Segoe UI Semibold" panose="020B0702040204020203" pitchFamily="34" charset="0"/>
            </a:rPr>
            <a:t>| Data Analyst | Excel • Power Query • Power Pivot • DAX</a:t>
          </a:r>
        </a:p>
      </xdr:txBody>
    </xdr:sp>
    <xdr:clientData/>
  </xdr:twoCellAnchor>
  <xdr:twoCellAnchor>
    <xdr:from>
      <xdr:col>7</xdr:col>
      <xdr:colOff>12170</xdr:colOff>
      <xdr:row>0</xdr:row>
      <xdr:rowOff>1</xdr:rowOff>
    </xdr:from>
    <xdr:to>
      <xdr:col>36</xdr:col>
      <xdr:colOff>29766</xdr:colOff>
      <xdr:row>1</xdr:row>
      <xdr:rowOff>267889</xdr:rowOff>
    </xdr:to>
    <xdr:grpSp>
      <xdr:nvGrpSpPr>
        <xdr:cNvPr id="1028" name="Group 1027">
          <a:extLst>
            <a:ext uri="{FF2B5EF4-FFF2-40B4-BE49-F238E27FC236}">
              <a16:creationId xmlns:a16="http://schemas.microsoft.com/office/drawing/2014/main" id="{EDE9672C-36C8-5065-D3F4-F7B1C56F297B}"/>
            </a:ext>
          </a:extLst>
        </xdr:cNvPr>
        <xdr:cNvGrpSpPr/>
      </xdr:nvGrpSpPr>
      <xdr:grpSpPr>
        <a:xfrm>
          <a:off x="1845733" y="1"/>
          <a:ext cx="7613783" cy="547686"/>
          <a:chOff x="9388341" y="507206"/>
          <a:chExt cx="7375659" cy="613171"/>
        </a:xfrm>
      </xdr:grpSpPr>
      <xdr:grpSp>
        <xdr:nvGrpSpPr>
          <xdr:cNvPr id="34" name="Group 33">
            <a:extLst>
              <a:ext uri="{FF2B5EF4-FFF2-40B4-BE49-F238E27FC236}">
                <a16:creationId xmlns:a16="http://schemas.microsoft.com/office/drawing/2014/main" id="{A1830BFB-6B90-05F9-6A3D-778EACDCC95C}"/>
              </a:ext>
            </a:extLst>
          </xdr:cNvPr>
          <xdr:cNvGrpSpPr/>
        </xdr:nvGrpSpPr>
        <xdr:grpSpPr>
          <a:xfrm>
            <a:off x="12372046" y="507206"/>
            <a:ext cx="1434041" cy="613171"/>
            <a:chOff x="9400247" y="434578"/>
            <a:chExt cx="1434041" cy="613171"/>
          </a:xfrm>
        </xdr:grpSpPr>
        <xdr:sp macro="" textlink="">
          <xdr:nvSpPr>
            <xdr:cNvPr id="35" name="Rectangle 34">
              <a:extLst>
                <a:ext uri="{FF2B5EF4-FFF2-40B4-BE49-F238E27FC236}">
                  <a16:creationId xmlns:a16="http://schemas.microsoft.com/office/drawing/2014/main" id="{B0D1D66C-8559-0AE8-2134-E3F171F4DAA6}"/>
                </a:ext>
              </a:extLst>
            </xdr:cNvPr>
            <xdr:cNvSpPr/>
          </xdr:nvSpPr>
          <xdr:spPr>
            <a:xfrm>
              <a:off x="9400247" y="470296"/>
              <a:ext cx="1434041" cy="577453"/>
            </a:xfrm>
            <a:prstGeom prst="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2000">
                <a:solidFill>
                  <a:schemeClr val="bg1"/>
                </a:solidFill>
              </a:endParaRPr>
            </a:p>
          </xdr:txBody>
        </xdr:sp>
        <xdr:sp macro="" textlink="">
          <xdr:nvSpPr>
            <xdr:cNvPr id="36" name="TextBox 35">
              <a:extLst>
                <a:ext uri="{FF2B5EF4-FFF2-40B4-BE49-F238E27FC236}">
                  <a16:creationId xmlns:a16="http://schemas.microsoft.com/office/drawing/2014/main" id="{366303D7-A52E-8610-4F85-7CC990FF0202}"/>
                </a:ext>
              </a:extLst>
            </xdr:cNvPr>
            <xdr:cNvSpPr txBox="1"/>
          </xdr:nvSpPr>
          <xdr:spPr>
            <a:xfrm>
              <a:off x="9465468" y="434578"/>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0" i="0" u="none" strike="noStrike">
                  <a:solidFill>
                    <a:schemeClr val="bg1"/>
                  </a:solidFill>
                  <a:effectLst/>
                  <a:latin typeface="+mn-lt"/>
                  <a:ea typeface="+mn-ea"/>
                  <a:cs typeface="+mn-cs"/>
                </a:rPr>
                <a:t>Profit Margin</a:t>
              </a:r>
              <a:r>
                <a:rPr lang="es-ES" sz="1100">
                  <a:solidFill>
                    <a:schemeClr val="bg1"/>
                  </a:solidFill>
                  <a:effectLst/>
                </a:rPr>
                <a:t> </a:t>
              </a:r>
              <a:endParaRPr lang="es-ES" sz="1100" b="0">
                <a:solidFill>
                  <a:schemeClr val="bg1"/>
                </a:solidFill>
              </a:endParaRPr>
            </a:p>
          </xdr:txBody>
        </xdr:sp>
        <xdr:sp macro="" textlink="rng_ProfitMargin">
          <xdr:nvSpPr>
            <xdr:cNvPr id="37" name="TextBox 36">
              <a:extLst>
                <a:ext uri="{FF2B5EF4-FFF2-40B4-BE49-F238E27FC236}">
                  <a16:creationId xmlns:a16="http://schemas.microsoft.com/office/drawing/2014/main" id="{C5EA48ED-A969-D0FF-63AD-A770A81E6FCC}"/>
                </a:ext>
              </a:extLst>
            </xdr:cNvPr>
            <xdr:cNvSpPr txBox="1"/>
          </xdr:nvSpPr>
          <xdr:spPr>
            <a:xfrm>
              <a:off x="9480946" y="717946"/>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CAC0F-C9E1-45B7-AA31-67A43BAFEF2A}" type="TxLink">
                <a:rPr lang="en-US" sz="2000" b="1" i="0" u="none" strike="noStrike">
                  <a:solidFill>
                    <a:schemeClr val="bg1"/>
                  </a:solidFill>
                  <a:latin typeface="Aptos Narrow"/>
                </a:rPr>
                <a:pPr algn="ctr"/>
                <a:t>49.42%</a:t>
              </a:fld>
              <a:endParaRPr lang="es-ES" sz="6600" b="1">
                <a:solidFill>
                  <a:schemeClr val="bg1"/>
                </a:solidFill>
              </a:endParaRPr>
            </a:p>
          </xdr:txBody>
        </xdr:sp>
      </xdr:grpSp>
      <xdr:grpSp>
        <xdr:nvGrpSpPr>
          <xdr:cNvPr id="38" name="Group 37">
            <a:extLst>
              <a:ext uri="{FF2B5EF4-FFF2-40B4-BE49-F238E27FC236}">
                <a16:creationId xmlns:a16="http://schemas.microsoft.com/office/drawing/2014/main" id="{68E478DD-50AD-8871-8F05-D5E5163240C7}"/>
              </a:ext>
            </a:extLst>
          </xdr:cNvPr>
          <xdr:cNvGrpSpPr/>
        </xdr:nvGrpSpPr>
        <xdr:grpSpPr>
          <a:xfrm>
            <a:off x="13840086" y="507206"/>
            <a:ext cx="1434041" cy="613171"/>
            <a:chOff x="9400247" y="434578"/>
            <a:chExt cx="1434041" cy="613171"/>
          </a:xfrm>
        </xdr:grpSpPr>
        <xdr:sp macro="" textlink="">
          <xdr:nvSpPr>
            <xdr:cNvPr id="39" name="Rectangle 38">
              <a:extLst>
                <a:ext uri="{FF2B5EF4-FFF2-40B4-BE49-F238E27FC236}">
                  <a16:creationId xmlns:a16="http://schemas.microsoft.com/office/drawing/2014/main" id="{9EFD71F4-0057-A8F9-6D2A-43398FE72E99}"/>
                </a:ext>
              </a:extLst>
            </xdr:cNvPr>
            <xdr:cNvSpPr/>
          </xdr:nvSpPr>
          <xdr:spPr>
            <a:xfrm>
              <a:off x="9400247" y="470297"/>
              <a:ext cx="1434041" cy="577452"/>
            </a:xfrm>
            <a:prstGeom prst="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2000">
                <a:solidFill>
                  <a:schemeClr val="bg1"/>
                </a:solidFill>
              </a:endParaRPr>
            </a:p>
          </xdr:txBody>
        </xdr:sp>
        <xdr:sp macro="" textlink="">
          <xdr:nvSpPr>
            <xdr:cNvPr id="40" name="TextBox 39">
              <a:extLst>
                <a:ext uri="{FF2B5EF4-FFF2-40B4-BE49-F238E27FC236}">
                  <a16:creationId xmlns:a16="http://schemas.microsoft.com/office/drawing/2014/main" id="{C21B5B16-3F1E-05D9-D240-DFF0CBD827CC}"/>
                </a:ext>
              </a:extLst>
            </xdr:cNvPr>
            <xdr:cNvSpPr txBox="1"/>
          </xdr:nvSpPr>
          <xdr:spPr>
            <a:xfrm>
              <a:off x="9465468" y="434578"/>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0" i="0" u="none" strike="noStrike">
                  <a:solidFill>
                    <a:schemeClr val="bg1"/>
                  </a:solidFill>
                  <a:effectLst/>
                  <a:latin typeface="+mn-lt"/>
                  <a:ea typeface="+mn-ea"/>
                  <a:cs typeface="+mn-cs"/>
                </a:rPr>
                <a:t>Total Orders</a:t>
              </a:r>
              <a:r>
                <a:rPr lang="es-ES">
                  <a:solidFill>
                    <a:schemeClr val="bg1"/>
                  </a:solidFill>
                  <a:effectLst/>
                </a:rPr>
                <a:t> </a:t>
              </a:r>
              <a:endParaRPr lang="es-ES" sz="1100" b="0">
                <a:solidFill>
                  <a:schemeClr val="bg1"/>
                </a:solidFill>
              </a:endParaRPr>
            </a:p>
          </xdr:txBody>
        </xdr:sp>
        <xdr:sp macro="" textlink="rng_TotalOrders">
          <xdr:nvSpPr>
            <xdr:cNvPr id="41" name="TextBox 40">
              <a:extLst>
                <a:ext uri="{FF2B5EF4-FFF2-40B4-BE49-F238E27FC236}">
                  <a16:creationId xmlns:a16="http://schemas.microsoft.com/office/drawing/2014/main" id="{221DF1CB-D778-759D-F083-3A4910114340}"/>
                </a:ext>
              </a:extLst>
            </xdr:cNvPr>
            <xdr:cNvSpPr txBox="1"/>
          </xdr:nvSpPr>
          <xdr:spPr>
            <a:xfrm>
              <a:off x="9480946" y="717946"/>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A3E93F-CEE7-4EF6-AE6D-598A634D5DC6}" type="TxLink">
                <a:rPr lang="en-US" sz="2000" b="1" i="0" u="none" strike="noStrike">
                  <a:solidFill>
                    <a:schemeClr val="bg1"/>
                  </a:solidFill>
                  <a:latin typeface="Aptos Narrow"/>
                </a:rPr>
                <a:pPr algn="ctr"/>
                <a:t>100.00</a:t>
              </a:fld>
              <a:endParaRPr lang="es-ES" sz="4000" b="1">
                <a:solidFill>
                  <a:schemeClr val="bg1"/>
                </a:solidFill>
              </a:endParaRPr>
            </a:p>
          </xdr:txBody>
        </xdr:sp>
      </xdr:grpSp>
      <xdr:grpSp>
        <xdr:nvGrpSpPr>
          <xdr:cNvPr id="42" name="Group 41">
            <a:extLst>
              <a:ext uri="{FF2B5EF4-FFF2-40B4-BE49-F238E27FC236}">
                <a16:creationId xmlns:a16="http://schemas.microsoft.com/office/drawing/2014/main" id="{E8DC24E0-DEC6-36E7-A4E1-2686797520DA}"/>
              </a:ext>
            </a:extLst>
          </xdr:cNvPr>
          <xdr:cNvGrpSpPr/>
        </xdr:nvGrpSpPr>
        <xdr:grpSpPr>
          <a:xfrm>
            <a:off x="15329959" y="507206"/>
            <a:ext cx="1434041" cy="613171"/>
            <a:chOff x="9400247" y="434578"/>
            <a:chExt cx="1434041" cy="613171"/>
          </a:xfrm>
        </xdr:grpSpPr>
        <xdr:sp macro="" textlink="">
          <xdr:nvSpPr>
            <xdr:cNvPr id="43" name="Rectangle 42">
              <a:extLst>
                <a:ext uri="{FF2B5EF4-FFF2-40B4-BE49-F238E27FC236}">
                  <a16:creationId xmlns:a16="http://schemas.microsoft.com/office/drawing/2014/main" id="{09629CC7-97D5-397D-CEC5-B6F67519487F}"/>
                </a:ext>
              </a:extLst>
            </xdr:cNvPr>
            <xdr:cNvSpPr/>
          </xdr:nvSpPr>
          <xdr:spPr>
            <a:xfrm>
              <a:off x="9400247" y="470296"/>
              <a:ext cx="1434041" cy="577453"/>
            </a:xfrm>
            <a:prstGeom prst="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2000">
                <a:solidFill>
                  <a:schemeClr val="bg1"/>
                </a:solidFill>
              </a:endParaRPr>
            </a:p>
          </xdr:txBody>
        </xdr:sp>
        <xdr:sp macro="" textlink="">
          <xdr:nvSpPr>
            <xdr:cNvPr id="44" name="TextBox 43">
              <a:extLst>
                <a:ext uri="{FF2B5EF4-FFF2-40B4-BE49-F238E27FC236}">
                  <a16:creationId xmlns:a16="http://schemas.microsoft.com/office/drawing/2014/main" id="{256D867F-5966-1042-6C27-C3DE7C851F79}"/>
                </a:ext>
              </a:extLst>
            </xdr:cNvPr>
            <xdr:cNvSpPr txBox="1"/>
          </xdr:nvSpPr>
          <xdr:spPr>
            <a:xfrm>
              <a:off x="9465468" y="434578"/>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0" i="0" u="none" strike="noStrike">
                  <a:solidFill>
                    <a:schemeClr val="bg1"/>
                  </a:solidFill>
                  <a:effectLst/>
                  <a:latin typeface="+mn-lt"/>
                  <a:ea typeface="+mn-ea"/>
                  <a:cs typeface="+mn-cs"/>
                </a:rPr>
                <a:t>Average Order Value</a:t>
              </a:r>
              <a:r>
                <a:rPr lang="es-ES">
                  <a:solidFill>
                    <a:schemeClr val="bg1"/>
                  </a:solidFill>
                  <a:effectLst/>
                </a:rPr>
                <a:t> </a:t>
              </a:r>
              <a:endParaRPr lang="es-ES" sz="1100" b="0">
                <a:solidFill>
                  <a:schemeClr val="bg1"/>
                </a:solidFill>
              </a:endParaRPr>
            </a:p>
          </xdr:txBody>
        </xdr:sp>
        <xdr:sp macro="" textlink="rng_AverageOrderValue">
          <xdr:nvSpPr>
            <xdr:cNvPr id="45" name="TextBox 44">
              <a:extLst>
                <a:ext uri="{FF2B5EF4-FFF2-40B4-BE49-F238E27FC236}">
                  <a16:creationId xmlns:a16="http://schemas.microsoft.com/office/drawing/2014/main" id="{77A553A3-BCD9-2260-BE8B-B15A8555FAAC}"/>
                </a:ext>
              </a:extLst>
            </xdr:cNvPr>
            <xdr:cNvSpPr txBox="1"/>
          </xdr:nvSpPr>
          <xdr:spPr>
            <a:xfrm>
              <a:off x="9480946" y="717946"/>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A64F4B-3C6A-4723-B17E-1D75A31BFCFC}" type="TxLink">
                <a:rPr lang="en-US" sz="2000" b="1" i="0" u="none" strike="noStrike">
                  <a:solidFill>
                    <a:schemeClr val="bg1"/>
                  </a:solidFill>
                  <a:latin typeface="Aptos Narrow"/>
                </a:rPr>
                <a:pPr algn="ctr"/>
                <a:t>70.46</a:t>
              </a:fld>
              <a:endParaRPr lang="es-ES" sz="4000" b="1">
                <a:solidFill>
                  <a:schemeClr val="bg1"/>
                </a:solidFill>
              </a:endParaRPr>
            </a:p>
          </xdr:txBody>
        </xdr:sp>
      </xdr:grpSp>
      <xdr:grpSp>
        <xdr:nvGrpSpPr>
          <xdr:cNvPr id="59" name="Group 58">
            <a:extLst>
              <a:ext uri="{FF2B5EF4-FFF2-40B4-BE49-F238E27FC236}">
                <a16:creationId xmlns:a16="http://schemas.microsoft.com/office/drawing/2014/main" id="{16173CB1-8511-0C75-2D39-A5A9E2103522}"/>
              </a:ext>
            </a:extLst>
          </xdr:cNvPr>
          <xdr:cNvGrpSpPr/>
        </xdr:nvGrpSpPr>
        <xdr:grpSpPr>
          <a:xfrm>
            <a:off x="10886147" y="507206"/>
            <a:ext cx="1434041" cy="613171"/>
            <a:chOff x="9400247" y="434578"/>
            <a:chExt cx="1434041" cy="613171"/>
          </a:xfrm>
        </xdr:grpSpPr>
        <xdr:sp macro="" textlink="">
          <xdr:nvSpPr>
            <xdr:cNvPr id="60" name="Rectangle 59">
              <a:extLst>
                <a:ext uri="{FF2B5EF4-FFF2-40B4-BE49-F238E27FC236}">
                  <a16:creationId xmlns:a16="http://schemas.microsoft.com/office/drawing/2014/main" id="{14E016D6-9880-6D42-C05E-DD03D36E655C}"/>
                </a:ext>
              </a:extLst>
            </xdr:cNvPr>
            <xdr:cNvSpPr/>
          </xdr:nvSpPr>
          <xdr:spPr>
            <a:xfrm>
              <a:off x="9400247" y="470296"/>
              <a:ext cx="1434041" cy="577453"/>
            </a:xfrm>
            <a:prstGeom prst="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2000">
                <a:solidFill>
                  <a:schemeClr val="bg1"/>
                </a:solidFill>
              </a:endParaRPr>
            </a:p>
          </xdr:txBody>
        </xdr:sp>
        <xdr:sp macro="" textlink="">
          <xdr:nvSpPr>
            <xdr:cNvPr id="61" name="TextBox 60">
              <a:extLst>
                <a:ext uri="{FF2B5EF4-FFF2-40B4-BE49-F238E27FC236}">
                  <a16:creationId xmlns:a16="http://schemas.microsoft.com/office/drawing/2014/main" id="{CB997434-A886-2AF2-E47D-B6877C6B43AF}"/>
                </a:ext>
              </a:extLst>
            </xdr:cNvPr>
            <xdr:cNvSpPr txBox="1"/>
          </xdr:nvSpPr>
          <xdr:spPr>
            <a:xfrm>
              <a:off x="9465468" y="434578"/>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0" i="0" u="none" strike="noStrike">
                  <a:solidFill>
                    <a:schemeClr val="bg1"/>
                  </a:solidFill>
                  <a:effectLst/>
                  <a:latin typeface="+mn-lt"/>
                  <a:ea typeface="+mn-ea"/>
                  <a:cs typeface="+mn-cs"/>
                </a:rPr>
                <a:t>Gross Profit</a:t>
              </a:r>
              <a:r>
                <a:rPr lang="es-ES">
                  <a:solidFill>
                    <a:schemeClr val="bg1"/>
                  </a:solidFill>
                  <a:effectLst/>
                </a:rPr>
                <a:t> </a:t>
              </a:r>
              <a:endParaRPr lang="es-ES" sz="1100" b="0">
                <a:solidFill>
                  <a:schemeClr val="bg1"/>
                </a:solidFill>
              </a:endParaRPr>
            </a:p>
          </xdr:txBody>
        </xdr:sp>
        <xdr:sp macro="" textlink="rng_GrossProfit">
          <xdr:nvSpPr>
            <xdr:cNvPr id="62" name="TextBox 61">
              <a:extLst>
                <a:ext uri="{FF2B5EF4-FFF2-40B4-BE49-F238E27FC236}">
                  <a16:creationId xmlns:a16="http://schemas.microsoft.com/office/drawing/2014/main" id="{54D2188F-AE6A-37FD-653E-F60A58976BEA}"/>
                </a:ext>
              </a:extLst>
            </xdr:cNvPr>
            <xdr:cNvSpPr txBox="1"/>
          </xdr:nvSpPr>
          <xdr:spPr>
            <a:xfrm>
              <a:off x="9480946" y="717946"/>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420F9C-5C19-485B-BDA2-6C668BB9AE6A}" type="TxLink">
                <a:rPr lang="en-US" sz="2000" b="1" i="0" u="none" strike="noStrike">
                  <a:solidFill>
                    <a:schemeClr val="bg1"/>
                  </a:solidFill>
                  <a:latin typeface="Aptos Narrow"/>
                </a:rPr>
                <a:pPr algn="ctr"/>
                <a:t>3,482.00</a:t>
              </a:fld>
              <a:endParaRPr lang="es-ES" sz="5400" b="1">
                <a:solidFill>
                  <a:schemeClr val="bg1"/>
                </a:solidFill>
              </a:endParaRPr>
            </a:p>
          </xdr:txBody>
        </xdr:sp>
      </xdr:grpSp>
      <xdr:grpSp>
        <xdr:nvGrpSpPr>
          <xdr:cNvPr id="63" name="Group 62">
            <a:extLst>
              <a:ext uri="{FF2B5EF4-FFF2-40B4-BE49-F238E27FC236}">
                <a16:creationId xmlns:a16="http://schemas.microsoft.com/office/drawing/2014/main" id="{A582CBA4-CD7F-DA45-B0C6-357245C1B6FE}"/>
              </a:ext>
            </a:extLst>
          </xdr:cNvPr>
          <xdr:cNvGrpSpPr/>
        </xdr:nvGrpSpPr>
        <xdr:grpSpPr>
          <a:xfrm>
            <a:off x="9388341" y="507206"/>
            <a:ext cx="1434041" cy="613171"/>
            <a:chOff x="7334512" y="716756"/>
            <a:chExt cx="1434041" cy="613171"/>
          </a:xfrm>
        </xdr:grpSpPr>
        <xdr:sp macro="" textlink="">
          <xdr:nvSpPr>
            <xdr:cNvPr id="1024" name="Rectangle 1023">
              <a:extLst>
                <a:ext uri="{FF2B5EF4-FFF2-40B4-BE49-F238E27FC236}">
                  <a16:creationId xmlns:a16="http://schemas.microsoft.com/office/drawing/2014/main" id="{B152FC54-6E82-F33E-6D70-9DE6D6000619}"/>
                </a:ext>
              </a:extLst>
            </xdr:cNvPr>
            <xdr:cNvSpPr/>
          </xdr:nvSpPr>
          <xdr:spPr>
            <a:xfrm>
              <a:off x="7334512" y="752474"/>
              <a:ext cx="1434041" cy="577453"/>
            </a:xfrm>
            <a:prstGeom prst="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2000">
                <a:solidFill>
                  <a:schemeClr val="bg1"/>
                </a:solidFill>
              </a:endParaRPr>
            </a:p>
          </xdr:txBody>
        </xdr:sp>
        <xdr:sp macro="" textlink="">
          <xdr:nvSpPr>
            <xdr:cNvPr id="1026" name="TextBox 1025">
              <a:extLst>
                <a:ext uri="{FF2B5EF4-FFF2-40B4-BE49-F238E27FC236}">
                  <a16:creationId xmlns:a16="http://schemas.microsoft.com/office/drawing/2014/main" id="{C20DD9B5-6229-6DA2-2D16-D15B83656461}"/>
                </a:ext>
              </a:extLst>
            </xdr:cNvPr>
            <xdr:cNvSpPr txBox="1"/>
          </xdr:nvSpPr>
          <xdr:spPr>
            <a:xfrm>
              <a:off x="7399733" y="716756"/>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0" i="0" u="none" strike="noStrike">
                  <a:solidFill>
                    <a:schemeClr val="bg1"/>
                  </a:solidFill>
                  <a:effectLst/>
                  <a:latin typeface="+mn-lt"/>
                  <a:ea typeface="+mn-ea"/>
                  <a:cs typeface="+mn-cs"/>
                </a:rPr>
                <a:t>Total Sales</a:t>
              </a:r>
              <a:r>
                <a:rPr lang="es-ES" sz="1100" b="0">
                  <a:solidFill>
                    <a:schemeClr val="bg1"/>
                  </a:solidFill>
                  <a:effectLst/>
                </a:rPr>
                <a:t> </a:t>
              </a:r>
              <a:endParaRPr lang="es-ES" sz="1100" b="0">
                <a:solidFill>
                  <a:schemeClr val="bg1"/>
                </a:solidFill>
              </a:endParaRPr>
            </a:p>
          </xdr:txBody>
        </xdr:sp>
        <xdr:sp macro="" textlink="rng_TotalSales">
          <xdr:nvSpPr>
            <xdr:cNvPr id="1027" name="TextBox 1026">
              <a:extLst>
                <a:ext uri="{FF2B5EF4-FFF2-40B4-BE49-F238E27FC236}">
                  <a16:creationId xmlns:a16="http://schemas.microsoft.com/office/drawing/2014/main" id="{07701BB9-8817-ED5A-3B6E-071B2500D9E2}"/>
                </a:ext>
              </a:extLst>
            </xdr:cNvPr>
            <xdr:cNvSpPr txBox="1"/>
          </xdr:nvSpPr>
          <xdr:spPr>
            <a:xfrm>
              <a:off x="7415211" y="1000124"/>
              <a:ext cx="1327547" cy="244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34662-86C9-4A83-AE5F-85B0049BAA0E}" type="TxLink">
                <a:rPr lang="en-US" sz="2000" b="1" i="0" u="none" strike="noStrike">
                  <a:solidFill>
                    <a:schemeClr val="bg1"/>
                  </a:solidFill>
                  <a:latin typeface="Aptos Narrow"/>
                </a:rPr>
                <a:pPr algn="ctr"/>
                <a:t>7,046.00</a:t>
              </a:fld>
              <a:endParaRPr lang="es-ES" sz="4000" b="1">
                <a:solidFill>
                  <a:schemeClr val="bg1"/>
                </a:solidFill>
              </a:endParaRPr>
            </a:p>
          </xdr:txBody>
        </xdr:sp>
      </xdr:grpSp>
    </xdr:grpSp>
    <xdr:clientData/>
  </xdr:twoCellAnchor>
  <xdr:twoCellAnchor>
    <xdr:from>
      <xdr:col>0</xdr:col>
      <xdr:colOff>0</xdr:colOff>
      <xdr:row>0</xdr:row>
      <xdr:rowOff>0</xdr:rowOff>
    </xdr:from>
    <xdr:to>
      <xdr:col>6</xdr:col>
      <xdr:colOff>208358</xdr:colOff>
      <xdr:row>24</xdr:row>
      <xdr:rowOff>232171</xdr:rowOff>
    </xdr:to>
    <xdr:sp macro="" textlink="">
      <xdr:nvSpPr>
        <xdr:cNvPr id="2" name="Rectangle 1">
          <a:extLst>
            <a:ext uri="{FF2B5EF4-FFF2-40B4-BE49-F238E27FC236}">
              <a16:creationId xmlns:a16="http://schemas.microsoft.com/office/drawing/2014/main" id="{B8EFD245-1BBF-DC8C-330D-0A103148D167}"/>
            </a:ext>
          </a:extLst>
        </xdr:cNvPr>
        <xdr:cNvSpPr/>
      </xdr:nvSpPr>
      <xdr:spPr>
        <a:xfrm>
          <a:off x="0" y="0"/>
          <a:ext cx="1779983" cy="6941344"/>
        </a:xfrm>
        <a:prstGeom prst="rect">
          <a:avLst/>
        </a:prstGeom>
        <a:solidFill>
          <a:schemeClr val="tx2">
            <a:lumMod val="90000"/>
            <a:lumOff val="1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xdr:colOff>
      <xdr:row>0</xdr:row>
      <xdr:rowOff>0</xdr:rowOff>
    </xdr:from>
    <xdr:to>
      <xdr:col>6</xdr:col>
      <xdr:colOff>214312</xdr:colOff>
      <xdr:row>2</xdr:row>
      <xdr:rowOff>273842</xdr:rowOff>
    </xdr:to>
    <xdr:sp macro="" textlink="">
      <xdr:nvSpPr>
        <xdr:cNvPr id="12" name="Text Box 1">
          <a:extLst>
            <a:ext uri="{FF2B5EF4-FFF2-40B4-BE49-F238E27FC236}">
              <a16:creationId xmlns:a16="http://schemas.microsoft.com/office/drawing/2014/main" id="{053CAF61-1774-49CE-9DA7-E642971FE921}"/>
            </a:ext>
          </a:extLst>
        </xdr:cNvPr>
        <xdr:cNvSpPr txBox="1">
          <a:spLocks noChangeArrowheads="1"/>
        </xdr:cNvSpPr>
      </xdr:nvSpPr>
      <xdr:spPr bwMode="auto">
        <a:xfrm>
          <a:off x="1" y="0"/>
          <a:ext cx="1785936" cy="833436"/>
        </a:xfrm>
        <a:prstGeom prst="rect">
          <a:avLst/>
        </a:prstGeom>
        <a:noFill/>
        <a:ln w="9525">
          <a:noFill/>
          <a:miter lim="800000"/>
          <a:headEnd/>
          <a:tailEnd/>
        </a:ln>
      </xdr:spPr>
      <xdr:txBody>
        <a:bodyPr vertOverflow="clip" wrap="square" lIns="45720" tIns="41148" rIns="0" bIns="0" anchor="ctr" upright="1"/>
        <a:lstStyle/>
        <a:p>
          <a:pPr algn="ctr" rtl="0">
            <a:defRPr sz="1000"/>
          </a:pPr>
          <a:r>
            <a:rPr lang="es-ES" sz="2400" b="1" i="0" u="none" strike="noStrike" baseline="0">
              <a:solidFill>
                <a:schemeClr val="bg1"/>
              </a:solidFill>
              <a:latin typeface="Aptos Narrow"/>
            </a:rPr>
            <a:t>SALES DASHBOARD</a:t>
          </a:r>
        </a:p>
      </xdr:txBody>
    </xdr:sp>
    <xdr:clientData/>
  </xdr:twoCellAnchor>
  <xdr:twoCellAnchor>
    <xdr:from>
      <xdr:col>0</xdr:col>
      <xdr:colOff>101203</xdr:colOff>
      <xdr:row>8</xdr:row>
      <xdr:rowOff>267889</xdr:rowOff>
    </xdr:from>
    <xdr:to>
      <xdr:col>6</xdr:col>
      <xdr:colOff>35719</xdr:colOff>
      <xdr:row>13</xdr:row>
      <xdr:rowOff>88106</xdr:rowOff>
    </xdr:to>
    <xdr:grpSp>
      <xdr:nvGrpSpPr>
        <xdr:cNvPr id="1052" name="Group 1051">
          <a:extLst>
            <a:ext uri="{FF2B5EF4-FFF2-40B4-BE49-F238E27FC236}">
              <a16:creationId xmlns:a16="http://schemas.microsoft.com/office/drawing/2014/main" id="{A3441015-9295-831D-0C89-421AD5AACA9A}"/>
            </a:ext>
          </a:extLst>
        </xdr:cNvPr>
        <xdr:cNvGrpSpPr/>
      </xdr:nvGrpSpPr>
      <xdr:grpSpPr>
        <a:xfrm>
          <a:off x="101203" y="2500312"/>
          <a:ext cx="1506141" cy="1219200"/>
          <a:chOff x="18203" y="750093"/>
          <a:chExt cx="1742057" cy="1510904"/>
        </a:xfrm>
      </xdr:grpSpPr>
      <xdr:grpSp>
        <xdr:nvGrpSpPr>
          <xdr:cNvPr id="25" name="Group 24">
            <a:extLst>
              <a:ext uri="{FF2B5EF4-FFF2-40B4-BE49-F238E27FC236}">
                <a16:creationId xmlns:a16="http://schemas.microsoft.com/office/drawing/2014/main" id="{CD37C244-B2F4-0C03-0182-4919D85DD92F}"/>
              </a:ext>
            </a:extLst>
          </xdr:cNvPr>
          <xdr:cNvGrpSpPr/>
        </xdr:nvGrpSpPr>
        <xdr:grpSpPr>
          <a:xfrm>
            <a:off x="103585" y="750093"/>
            <a:ext cx="1608476" cy="315516"/>
            <a:chOff x="125016" y="577453"/>
            <a:chExt cx="1608476" cy="315516"/>
          </a:xfrm>
        </xdr:grpSpPr>
        <xdr:sp macro="" textlink="">
          <xdr:nvSpPr>
            <xdr:cNvPr id="13" name="TextBox 12">
              <a:extLst>
                <a:ext uri="{FF2B5EF4-FFF2-40B4-BE49-F238E27FC236}">
                  <a16:creationId xmlns:a16="http://schemas.microsoft.com/office/drawing/2014/main" id="{3283BAB2-C73C-8536-B356-1FB649BA5D92}"/>
                </a:ext>
              </a:extLst>
            </xdr:cNvPr>
            <xdr:cNvSpPr txBox="1"/>
          </xdr:nvSpPr>
          <xdr:spPr>
            <a:xfrm>
              <a:off x="125016" y="577453"/>
              <a:ext cx="750093" cy="315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i="0" u="none" strike="noStrike">
                  <a:solidFill>
                    <a:sysClr val="windowText" lastClr="000000"/>
                  </a:solidFill>
                  <a:effectLst/>
                  <a:latin typeface="+mn-lt"/>
                  <a:ea typeface="+mn-ea"/>
                  <a:cs typeface="+mn-cs"/>
                </a:rPr>
                <a:t> </a:t>
              </a:r>
              <a:r>
                <a:rPr lang="es-ES">
                  <a:solidFill>
                    <a:sysClr val="windowText" lastClr="000000"/>
                  </a:solidFill>
                  <a:effectLst/>
                </a:rPr>
                <a:t> </a:t>
              </a:r>
              <a:r>
                <a:rPr lang="es-ES" sz="1200" b="1" i="1" u="none" strike="noStrike">
                  <a:solidFill>
                    <a:schemeClr val="bg1"/>
                  </a:solidFill>
                  <a:effectLst/>
                  <a:latin typeface="+mn-lt"/>
                  <a:ea typeface="+mn-ea"/>
                  <a:cs typeface="+mn-cs"/>
                </a:rPr>
                <a:t>Month</a:t>
              </a:r>
              <a:r>
                <a:rPr lang="es-ES" b="1">
                  <a:solidFill>
                    <a:schemeClr val="bg1"/>
                  </a:solidFill>
                  <a:effectLst/>
                </a:rPr>
                <a:t> </a:t>
              </a:r>
              <a:endParaRPr lang="es-ES" sz="1100" b="1">
                <a:solidFill>
                  <a:schemeClr val="bg1"/>
                </a:solidFill>
              </a:endParaRPr>
            </a:p>
          </xdr:txBody>
        </xdr:sp>
        <xdr:sp macro="" textlink="">
          <xdr:nvSpPr>
            <xdr:cNvPr id="15" name="TextBox 14">
              <a:extLst>
                <a:ext uri="{FF2B5EF4-FFF2-40B4-BE49-F238E27FC236}">
                  <a16:creationId xmlns:a16="http://schemas.microsoft.com/office/drawing/2014/main" id="{7F3A2399-FFF6-7BAC-35B5-F0C4F989541F}"/>
                </a:ext>
              </a:extLst>
            </xdr:cNvPr>
            <xdr:cNvSpPr txBox="1"/>
          </xdr:nvSpPr>
          <xdr:spPr>
            <a:xfrm>
              <a:off x="859021" y="577453"/>
              <a:ext cx="874471" cy="315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200" b="1" i="1" u="none" strike="noStrike">
                  <a:solidFill>
                    <a:schemeClr val="bg1"/>
                  </a:solidFill>
                  <a:effectLst/>
                  <a:latin typeface="+mn-lt"/>
                  <a:ea typeface="+mn-ea"/>
                  <a:cs typeface="+mn-cs"/>
                </a:rPr>
                <a:t>Category</a:t>
              </a:r>
              <a:r>
                <a:rPr lang="es-ES">
                  <a:effectLst/>
                </a:rPr>
                <a:t> </a:t>
              </a:r>
              <a:endParaRPr lang="es-ES" sz="1100">
                <a:solidFill>
                  <a:sysClr val="windowText" lastClr="000000"/>
                </a:solidFill>
              </a:endParaRPr>
            </a:p>
          </xdr:txBody>
        </xdr:sp>
      </xdr:grpSp>
      <xdr:grpSp>
        <xdr:nvGrpSpPr>
          <xdr:cNvPr id="1043" name="Group 1042">
            <a:extLst>
              <a:ext uri="{FF2B5EF4-FFF2-40B4-BE49-F238E27FC236}">
                <a16:creationId xmlns:a16="http://schemas.microsoft.com/office/drawing/2014/main" id="{511B8214-8E75-8E4D-C3F1-32471A442C89}"/>
              </a:ext>
            </a:extLst>
          </xdr:cNvPr>
          <xdr:cNvGrpSpPr/>
        </xdr:nvGrpSpPr>
        <xdr:grpSpPr>
          <a:xfrm>
            <a:off x="103585" y="1156097"/>
            <a:ext cx="1610916" cy="332184"/>
            <a:chOff x="125016" y="577453"/>
            <a:chExt cx="1610916" cy="315516"/>
          </a:xfrm>
        </xdr:grpSpPr>
        <xdr:sp macro="" textlink="Dashboard_Data!A11">
          <xdr:nvSpPr>
            <xdr:cNvPr id="1044" name="TextBox 1043">
              <a:extLst>
                <a:ext uri="{FF2B5EF4-FFF2-40B4-BE49-F238E27FC236}">
                  <a16:creationId xmlns:a16="http://schemas.microsoft.com/office/drawing/2014/main" id="{9849E197-41CF-582F-AB51-F514D987BFF7}"/>
                </a:ext>
              </a:extLst>
            </xdr:cNvPr>
            <xdr:cNvSpPr txBox="1"/>
          </xdr:nvSpPr>
          <xdr:spPr>
            <a:xfrm>
              <a:off x="125016" y="577453"/>
              <a:ext cx="762000" cy="315516"/>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0258C8-9B15-4952-A16C-264FC2F63BCA}" type="TxLink">
                <a:rPr lang="en-US" sz="1200" b="1" i="0" u="none" strike="noStrike">
                  <a:solidFill>
                    <a:schemeClr val="tx2">
                      <a:lumMod val="90000"/>
                      <a:lumOff val="10000"/>
                    </a:schemeClr>
                  </a:solidFill>
                  <a:latin typeface="Aptos Narrow"/>
                </a:rPr>
                <a:pPr algn="ctr"/>
                <a:t>All</a:t>
              </a:fld>
              <a:endParaRPr lang="es-ES" sz="2000" b="1">
                <a:solidFill>
                  <a:schemeClr val="tx2">
                    <a:lumMod val="90000"/>
                    <a:lumOff val="10000"/>
                  </a:schemeClr>
                </a:solidFill>
              </a:endParaRPr>
            </a:p>
          </xdr:txBody>
        </xdr:sp>
        <xdr:sp macro="" textlink="Dashboard_Data!B11">
          <xdr:nvSpPr>
            <xdr:cNvPr id="1045" name="TextBox 1044">
              <a:extLst>
                <a:ext uri="{FF2B5EF4-FFF2-40B4-BE49-F238E27FC236}">
                  <a16:creationId xmlns:a16="http://schemas.microsoft.com/office/drawing/2014/main" id="{211C9B53-E3F7-C3A6-D6A1-BA35CC31F5A3}"/>
                </a:ext>
              </a:extLst>
            </xdr:cNvPr>
            <xdr:cNvSpPr txBox="1"/>
          </xdr:nvSpPr>
          <xdr:spPr>
            <a:xfrm>
              <a:off x="973932" y="577453"/>
              <a:ext cx="762000" cy="315516"/>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6D20D2-478D-419E-BF58-D6D055D134F9}" type="TxLink">
                <a:rPr lang="en-US" sz="1200" b="1" i="0" u="none" strike="noStrike">
                  <a:solidFill>
                    <a:schemeClr val="tx2">
                      <a:lumMod val="90000"/>
                      <a:lumOff val="10000"/>
                    </a:schemeClr>
                  </a:solidFill>
                  <a:latin typeface="Aptos Narrow"/>
                </a:rPr>
                <a:pPr algn="ctr"/>
                <a:t>All</a:t>
              </a:fld>
              <a:endParaRPr lang="es-ES" sz="2000" b="1">
                <a:solidFill>
                  <a:schemeClr val="tx2">
                    <a:lumMod val="90000"/>
                    <a:lumOff val="10000"/>
                  </a:schemeClr>
                </a:solidFill>
              </a:endParaRPr>
            </a:p>
          </xdr:txBody>
        </xdr:sp>
      </xdr:grpSp>
      <xdr:grpSp>
        <xdr:nvGrpSpPr>
          <xdr:cNvPr id="1046" name="Group 1045">
            <a:extLst>
              <a:ext uri="{FF2B5EF4-FFF2-40B4-BE49-F238E27FC236}">
                <a16:creationId xmlns:a16="http://schemas.microsoft.com/office/drawing/2014/main" id="{A05056F6-7F98-B58F-0F74-B0F106FB4642}"/>
              </a:ext>
            </a:extLst>
          </xdr:cNvPr>
          <xdr:cNvGrpSpPr/>
        </xdr:nvGrpSpPr>
        <xdr:grpSpPr>
          <a:xfrm>
            <a:off x="103585" y="1945481"/>
            <a:ext cx="1610916" cy="315516"/>
            <a:chOff x="125016" y="577453"/>
            <a:chExt cx="1610916" cy="315516"/>
          </a:xfrm>
        </xdr:grpSpPr>
        <xdr:sp macro="" textlink="Dashboard_Data!C11">
          <xdr:nvSpPr>
            <xdr:cNvPr id="1047" name="TextBox 1046">
              <a:extLst>
                <a:ext uri="{FF2B5EF4-FFF2-40B4-BE49-F238E27FC236}">
                  <a16:creationId xmlns:a16="http://schemas.microsoft.com/office/drawing/2014/main" id="{29930CDA-49BE-EE4A-95C4-45528B4B9948}"/>
                </a:ext>
              </a:extLst>
            </xdr:cNvPr>
            <xdr:cNvSpPr txBox="1"/>
          </xdr:nvSpPr>
          <xdr:spPr>
            <a:xfrm>
              <a:off x="125016" y="577453"/>
              <a:ext cx="762000" cy="315516"/>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CF4261-B50D-468C-8C5F-3F866B451738}" type="TxLink">
                <a:rPr lang="en-US" sz="1200" b="1" i="0" u="none" strike="noStrike">
                  <a:solidFill>
                    <a:schemeClr val="tx2">
                      <a:lumMod val="90000"/>
                      <a:lumOff val="10000"/>
                    </a:schemeClr>
                  </a:solidFill>
                  <a:effectLst/>
                  <a:latin typeface="Aptos Narrow"/>
                  <a:ea typeface="+mn-ea"/>
                  <a:cs typeface="+mn-cs"/>
                </a:rPr>
                <a:pPr algn="ctr"/>
                <a:t>All</a:t>
              </a:fld>
              <a:endParaRPr lang="es-ES" sz="1200" b="1">
                <a:solidFill>
                  <a:schemeClr val="tx2">
                    <a:lumMod val="90000"/>
                    <a:lumOff val="10000"/>
                  </a:schemeClr>
                </a:solidFill>
              </a:endParaRPr>
            </a:p>
          </xdr:txBody>
        </xdr:sp>
        <xdr:sp macro="" textlink="Dashboard_Data!D11">
          <xdr:nvSpPr>
            <xdr:cNvPr id="1048" name="TextBox 1047">
              <a:extLst>
                <a:ext uri="{FF2B5EF4-FFF2-40B4-BE49-F238E27FC236}">
                  <a16:creationId xmlns:a16="http://schemas.microsoft.com/office/drawing/2014/main" id="{2FA58ECE-EB47-3615-17C3-0AA00CB1BB4F}"/>
                </a:ext>
              </a:extLst>
            </xdr:cNvPr>
            <xdr:cNvSpPr txBox="1"/>
          </xdr:nvSpPr>
          <xdr:spPr>
            <a:xfrm>
              <a:off x="973932" y="577453"/>
              <a:ext cx="762000" cy="315516"/>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97954F5-54AE-4D06-B97D-DEA0C66A89B9}" type="TxLink">
                <a:rPr lang="en-US" sz="1200" b="1" i="0" u="none" strike="noStrike">
                  <a:solidFill>
                    <a:schemeClr val="tx2">
                      <a:lumMod val="90000"/>
                      <a:lumOff val="10000"/>
                    </a:schemeClr>
                  </a:solidFill>
                  <a:latin typeface="Aptos Narrow"/>
                </a:rPr>
                <a:pPr algn="ctr"/>
                <a:t>All</a:t>
              </a:fld>
              <a:endParaRPr lang="es-ES" sz="1400" b="1">
                <a:solidFill>
                  <a:schemeClr val="tx2">
                    <a:lumMod val="90000"/>
                    <a:lumOff val="10000"/>
                  </a:schemeClr>
                </a:solidFill>
              </a:endParaRPr>
            </a:p>
          </xdr:txBody>
        </xdr:sp>
      </xdr:grpSp>
      <xdr:grpSp>
        <xdr:nvGrpSpPr>
          <xdr:cNvPr id="1049" name="Group 1048">
            <a:extLst>
              <a:ext uri="{FF2B5EF4-FFF2-40B4-BE49-F238E27FC236}">
                <a16:creationId xmlns:a16="http://schemas.microsoft.com/office/drawing/2014/main" id="{9C968B76-4EDA-17FE-B714-003E82A97658}"/>
              </a:ext>
            </a:extLst>
          </xdr:cNvPr>
          <xdr:cNvGrpSpPr/>
        </xdr:nvGrpSpPr>
        <xdr:grpSpPr>
          <a:xfrm>
            <a:off x="18203" y="1556147"/>
            <a:ext cx="1742057" cy="315516"/>
            <a:chOff x="39634" y="577453"/>
            <a:chExt cx="1742057" cy="315516"/>
          </a:xfrm>
        </xdr:grpSpPr>
        <xdr:sp macro="" textlink="">
          <xdr:nvSpPr>
            <xdr:cNvPr id="1050" name="TextBox 1049">
              <a:extLst>
                <a:ext uri="{FF2B5EF4-FFF2-40B4-BE49-F238E27FC236}">
                  <a16:creationId xmlns:a16="http://schemas.microsoft.com/office/drawing/2014/main" id="{2008D0F5-315B-5D10-1BB8-EA5A8BD0278E}"/>
                </a:ext>
              </a:extLst>
            </xdr:cNvPr>
            <xdr:cNvSpPr txBox="1"/>
          </xdr:nvSpPr>
          <xdr:spPr>
            <a:xfrm>
              <a:off x="39634" y="577453"/>
              <a:ext cx="977754" cy="315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i="0" u="none" strike="noStrike">
                  <a:solidFill>
                    <a:sysClr val="windowText" lastClr="000000"/>
                  </a:solidFill>
                  <a:effectLst/>
                  <a:latin typeface="+mn-lt"/>
                  <a:ea typeface="+mn-ea"/>
                  <a:cs typeface="+mn-cs"/>
                </a:rPr>
                <a:t> </a:t>
              </a:r>
              <a:r>
                <a:rPr lang="es-ES" sz="1200" b="1" i="1" u="none" strike="noStrike">
                  <a:solidFill>
                    <a:schemeClr val="bg1"/>
                  </a:solidFill>
                  <a:effectLst/>
                  <a:latin typeface="+mn-lt"/>
                  <a:ea typeface="+mn-ea"/>
                  <a:cs typeface="+mn-cs"/>
                </a:rPr>
                <a:t>Employee</a:t>
              </a:r>
              <a:r>
                <a:rPr lang="es-ES">
                  <a:effectLst/>
                </a:rPr>
                <a:t>  </a:t>
              </a:r>
              <a:endParaRPr lang="es-ES" sz="1100">
                <a:solidFill>
                  <a:sysClr val="windowText" lastClr="000000"/>
                </a:solidFill>
              </a:endParaRPr>
            </a:p>
          </xdr:txBody>
        </xdr:sp>
        <xdr:sp macro="" textlink="">
          <xdr:nvSpPr>
            <xdr:cNvPr id="1051" name="TextBox 1050">
              <a:extLst>
                <a:ext uri="{FF2B5EF4-FFF2-40B4-BE49-F238E27FC236}">
                  <a16:creationId xmlns:a16="http://schemas.microsoft.com/office/drawing/2014/main" id="{BFE0A1B0-F160-55E8-7A15-A8EF6F1D1DAA}"/>
                </a:ext>
              </a:extLst>
            </xdr:cNvPr>
            <xdr:cNvSpPr txBox="1"/>
          </xdr:nvSpPr>
          <xdr:spPr>
            <a:xfrm>
              <a:off x="865907" y="577453"/>
              <a:ext cx="915784" cy="315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i="0" u="none" strike="noStrike">
                  <a:solidFill>
                    <a:schemeClr val="bg1"/>
                  </a:solidFill>
                  <a:effectLst/>
                  <a:latin typeface="+mn-lt"/>
                  <a:ea typeface="+mn-ea"/>
                  <a:cs typeface="+mn-cs"/>
                </a:rPr>
                <a:t> </a:t>
              </a:r>
              <a:r>
                <a:rPr lang="es-ES">
                  <a:solidFill>
                    <a:schemeClr val="bg1"/>
                  </a:solidFill>
                  <a:effectLst/>
                </a:rPr>
                <a:t> </a:t>
              </a:r>
              <a:r>
                <a:rPr lang="es-ES" sz="1200" b="1" i="1" u="none" strike="noStrike">
                  <a:solidFill>
                    <a:schemeClr val="bg1"/>
                  </a:solidFill>
                  <a:effectLst/>
                  <a:latin typeface="+mn-lt"/>
                  <a:ea typeface="+mn-ea"/>
                  <a:cs typeface="+mn-cs"/>
                </a:rPr>
                <a:t>Payment</a:t>
              </a:r>
              <a:r>
                <a:rPr lang="es-ES" sz="1200" b="1" i="1">
                  <a:solidFill>
                    <a:schemeClr val="bg1"/>
                  </a:solidFill>
                  <a:effectLst/>
                </a:rPr>
                <a:t> </a:t>
              </a:r>
              <a:endParaRPr lang="es-ES" sz="1100" b="1" i="1">
                <a:solidFill>
                  <a:schemeClr val="bg1"/>
                </a:solidFill>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247650</xdr:colOff>
          <xdr:row>13</xdr:row>
          <xdr:rowOff>214313</xdr:rowOff>
        </xdr:from>
        <xdr:to>
          <xdr:col>5</xdr:col>
          <xdr:colOff>152400</xdr:colOff>
          <xdr:row>14</xdr:row>
          <xdr:rowOff>142875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700-00000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100" b="0" i="0" u="none" strike="noStrike" baseline="0">
                  <a:solidFill>
                    <a:srgbClr val="000000"/>
                  </a:solidFill>
                  <a:latin typeface="Aptos Narrow"/>
                </a:rPr>
                <a:t>🧹 Reset Filters</a:t>
              </a:r>
            </a:p>
          </xdr:txBody>
        </xdr:sp>
        <xdr:clientData fPrintsWithSheet="0"/>
      </xdr:twoCellAnchor>
    </mc:Choice>
    <mc:Fallback/>
  </mc:AlternateContent>
  <xdr:twoCellAnchor>
    <xdr:from>
      <xdr:col>0</xdr:col>
      <xdr:colOff>130969</xdr:colOff>
      <xdr:row>7</xdr:row>
      <xdr:rowOff>184547</xdr:rowOff>
    </xdr:from>
    <xdr:to>
      <xdr:col>6</xdr:col>
      <xdr:colOff>142874</xdr:colOff>
      <xdr:row>8</xdr:row>
      <xdr:rowOff>220265</xdr:rowOff>
    </xdr:to>
    <xdr:sp macro="" textlink="">
      <xdr:nvSpPr>
        <xdr:cNvPr id="1056" name="TextBox 1055">
          <a:extLst>
            <a:ext uri="{FF2B5EF4-FFF2-40B4-BE49-F238E27FC236}">
              <a16:creationId xmlns:a16="http://schemas.microsoft.com/office/drawing/2014/main" id="{D0D77DFD-1016-28F8-D996-49811B34D776}"/>
            </a:ext>
          </a:extLst>
        </xdr:cNvPr>
        <xdr:cNvSpPr txBox="1"/>
      </xdr:nvSpPr>
      <xdr:spPr>
        <a:xfrm>
          <a:off x="130969" y="2137172"/>
          <a:ext cx="1583530" cy="315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0" i="1" u="none" strike="noStrike">
              <a:solidFill>
                <a:schemeClr val="bg1"/>
              </a:solidFill>
              <a:effectLst/>
              <a:latin typeface="+mn-lt"/>
              <a:ea typeface="+mn-ea"/>
              <a:cs typeface="+mn-cs"/>
            </a:rPr>
            <a:t>Selected</a:t>
          </a:r>
          <a:r>
            <a:rPr lang="es-ES" sz="1800" b="0" i="1" u="none" strike="noStrike">
              <a:solidFill>
                <a:schemeClr val="bg1"/>
              </a:solidFill>
              <a:effectLst/>
              <a:latin typeface="+mn-lt"/>
              <a:ea typeface="+mn-ea"/>
              <a:cs typeface="+mn-cs"/>
            </a:rPr>
            <a:t> Filters</a:t>
          </a:r>
          <a:r>
            <a:rPr lang="es-ES" sz="1800" b="0">
              <a:solidFill>
                <a:schemeClr val="bg1"/>
              </a:solidFill>
              <a:effectLst/>
            </a:rPr>
            <a:t> </a:t>
          </a:r>
          <a:endParaRPr lang="es-ES" sz="1800" b="0">
            <a:solidFill>
              <a:schemeClr val="bg1"/>
            </a:solidFill>
          </a:endParaRPr>
        </a:p>
      </xdr:txBody>
    </xdr:sp>
    <xdr:clientData/>
  </xdr:twoCellAnchor>
  <xdr:twoCellAnchor>
    <xdr:from>
      <xdr:col>8</xdr:col>
      <xdr:colOff>160736</xdr:colOff>
      <xdr:row>2</xdr:row>
      <xdr:rowOff>23813</xdr:rowOff>
    </xdr:from>
    <xdr:to>
      <xdr:col>33</xdr:col>
      <xdr:colOff>130969</xdr:colOff>
      <xdr:row>3</xdr:row>
      <xdr:rowOff>41672</xdr:rowOff>
    </xdr:to>
    <xdr:sp macro="" textlink="Dashboard_Data!F16">
      <xdr:nvSpPr>
        <xdr:cNvPr id="1057" name="Rectangle 1056">
          <a:extLst>
            <a:ext uri="{FF2B5EF4-FFF2-40B4-BE49-F238E27FC236}">
              <a16:creationId xmlns:a16="http://schemas.microsoft.com/office/drawing/2014/main" id="{5A20C131-CD18-CB97-2444-66A0C59432B0}"/>
            </a:ext>
          </a:extLst>
        </xdr:cNvPr>
        <xdr:cNvSpPr/>
      </xdr:nvSpPr>
      <xdr:spPr>
        <a:xfrm>
          <a:off x="2256236" y="583407"/>
          <a:ext cx="6518671" cy="297656"/>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rtl="0"/>
          <a:fld id="{2CD20882-AE3B-45B5-8907-E28E395FE795}" type="TxLink">
            <a:rPr lang="en-US" sz="1400" b="0" i="1" u="none" strike="noStrike">
              <a:solidFill>
                <a:schemeClr val="tx2">
                  <a:lumMod val="75000"/>
                  <a:lumOff val="25000"/>
                </a:schemeClr>
              </a:solidFill>
              <a:latin typeface="Aptos Narrow"/>
            </a:rPr>
            <a:pPr algn="l" rtl="0"/>
            <a:t>Sales reached 7,046 MAD across 100 orders with a profit margin of 49.42%. Best category: 100</a:t>
          </a:fld>
          <a:endParaRPr lang="es-ES" sz="1400" b="0" i="1">
            <a:solidFill>
              <a:schemeClr val="tx2">
                <a:lumMod val="75000"/>
                <a:lumOff val="25000"/>
              </a:schemeClr>
            </a:solidFill>
          </a:endParaRPr>
        </a:p>
      </xdr:txBody>
    </xdr:sp>
    <xdr:clientData/>
  </xdr:twoCellAnchor>
  <xdr:twoCellAnchor>
    <xdr:from>
      <xdr:col>0</xdr:col>
      <xdr:colOff>0</xdr:colOff>
      <xdr:row>2</xdr:row>
      <xdr:rowOff>238124</xdr:rowOff>
    </xdr:from>
    <xdr:to>
      <xdr:col>6</xdr:col>
      <xdr:colOff>160734</xdr:colOff>
      <xdr:row>4</xdr:row>
      <xdr:rowOff>125015</xdr:rowOff>
    </xdr:to>
    <xdr:sp macro="" textlink="">
      <xdr:nvSpPr>
        <xdr:cNvPr id="1059" name="Text Box 1">
          <a:extLst>
            <a:ext uri="{FF2B5EF4-FFF2-40B4-BE49-F238E27FC236}">
              <a16:creationId xmlns:a16="http://schemas.microsoft.com/office/drawing/2014/main" id="{8EF53BCA-A94A-2FC4-740F-077649749B56}"/>
            </a:ext>
          </a:extLst>
        </xdr:cNvPr>
        <xdr:cNvSpPr txBox="1">
          <a:spLocks noChangeArrowheads="1"/>
        </xdr:cNvSpPr>
      </xdr:nvSpPr>
      <xdr:spPr bwMode="auto">
        <a:xfrm>
          <a:off x="0" y="797718"/>
          <a:ext cx="1732359" cy="446485"/>
        </a:xfrm>
        <a:prstGeom prst="rect">
          <a:avLst/>
        </a:prstGeom>
        <a:noFill/>
        <a:ln w="9525">
          <a:noFill/>
          <a:miter lim="800000"/>
          <a:headEnd/>
          <a:tailEnd/>
        </a:ln>
      </xdr:spPr>
      <xdr:txBody>
        <a:bodyPr vertOverflow="clip" wrap="square" lIns="45720" tIns="41148" rIns="0" bIns="0" anchor="ctr" upright="1"/>
        <a:lstStyle/>
        <a:p>
          <a:pPr algn="ctr" rtl="0">
            <a:defRPr sz="1000"/>
          </a:pPr>
          <a:r>
            <a:rPr lang="es-ES" sz="1200">
              <a:solidFill>
                <a:schemeClr val="bg1"/>
              </a:solidFill>
            </a:rPr>
            <a:t>Restaurant Performance Dashboard</a:t>
          </a:r>
          <a:endParaRPr lang="es-ES" sz="1200" b="1" i="0" u="none" strike="noStrike" baseline="0">
            <a:solidFill>
              <a:schemeClr val="bg1"/>
            </a:solidFill>
            <a:latin typeface="Aptos Narrow"/>
          </a:endParaRPr>
        </a:p>
      </xdr:txBody>
    </xdr:sp>
    <xdr:clientData/>
  </xdr:twoCellAnchor>
  <xdr:twoCellAnchor>
    <xdr:from>
      <xdr:col>0</xdr:col>
      <xdr:colOff>5953</xdr:colOff>
      <xdr:row>22</xdr:row>
      <xdr:rowOff>250030</xdr:rowOff>
    </xdr:from>
    <xdr:to>
      <xdr:col>6</xdr:col>
      <xdr:colOff>226219</xdr:colOff>
      <xdr:row>24</xdr:row>
      <xdr:rowOff>202403</xdr:rowOff>
    </xdr:to>
    <xdr:sp macro="" textlink="'Last Refresh'!A6">
      <xdr:nvSpPr>
        <xdr:cNvPr id="1060" name="TextBox 1059">
          <a:extLst>
            <a:ext uri="{FF2B5EF4-FFF2-40B4-BE49-F238E27FC236}">
              <a16:creationId xmlns:a16="http://schemas.microsoft.com/office/drawing/2014/main" id="{43A80DFA-5861-E6F0-2F47-8A8219BF359B}"/>
            </a:ext>
          </a:extLst>
        </xdr:cNvPr>
        <xdr:cNvSpPr txBox="1"/>
      </xdr:nvSpPr>
      <xdr:spPr>
        <a:xfrm>
          <a:off x="5953" y="6399609"/>
          <a:ext cx="1791891" cy="51196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2A2297-3C77-416A-99E0-4A650EE1A939}" type="TxLink">
            <a:rPr lang="en-US" sz="1100" b="1" i="0" u="none" strike="noStrike">
              <a:solidFill>
                <a:schemeClr val="bg1"/>
              </a:solidFill>
              <a:latin typeface="Aptos Narrow"/>
            </a:rPr>
            <a:pPr algn="ctr"/>
            <a:t>Last Refresh: 31-Jul-2026 20:55</a:t>
          </a:fld>
          <a:endParaRPr lang="es-ES" sz="1100" b="1">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0</xdr:col>
          <xdr:colOff>0</xdr:colOff>
          <xdr:row>21</xdr:row>
          <xdr:rowOff>138113</xdr:rowOff>
        </xdr:from>
        <xdr:to>
          <xdr:col>6</xdr:col>
          <xdr:colOff>228600</xdr:colOff>
          <xdr:row>22</xdr:row>
          <xdr:rowOff>257175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700-00000F0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1600" b="1" i="0" u="none" strike="noStrike" baseline="0">
                  <a:solidFill>
                    <a:srgbClr val="3366FF"/>
                  </a:solidFill>
                  <a:latin typeface="Aptos Narrow"/>
                </a:rPr>
                <a:t>🔄 Refresh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ismail el mghari" refreshedDate="46230.903028819448" backgroundQuery="1" createdVersion="3" refreshedVersion="8" minRefreshableVersion="3" recordCount="0" tupleCache="1" supportSubquery="1" supportAdvancedDrill="1" xr:uid="{F3BC3899-8C96-47DA-90DD-BA4915092964}">
  <cacheSource type="external" connectionId="9"/>
  <cacheFields count="6">
    <cacheField name="[DimProducts].[ProductName].[ProductName]" caption="ProductName" numFmtId="0" hierarchy="25" level="1">
      <sharedItems count="7">
        <s v="[DimProducts].[ProductName].&amp;[Brownie]" c="Brownie"/>
        <s v="[DimProducts].[ProductName].&amp;[Café]" c="Café"/>
        <s v="[DimProducts].[ProductName].&amp;[Cheese Burger]" c="Cheese Burger"/>
        <s v="[DimProducts].[ProductName].&amp;[Chicken Burger]" c="Chicken Burger"/>
        <s v="[DimProducts].[ProductName].&amp;[Classic Burger]" c="Classic Burger"/>
        <s v="[DimProducts].[ProductName].&amp;[Coca Cola]" c="Coca Cola"/>
        <s v="[DimProducts].[ProductName].&amp;[Coca Zero]" c="Coca Zero"/>
      </sharedItems>
    </cacheField>
    <cacheField name="[Measures].[MeasuresLevel]" caption="MeasuresLevel" numFmtId="0" hierarchy="32">
      <sharedItems count="6">
        <s v="[Measures].[Average Order Value]" c="Average Order Value"/>
        <s v="[Measures].[Profit Margin %]" c="Profit Margin %"/>
        <s v="[Measures].[Gross Profit]" c="Gross Profit"/>
        <s v="[Measures].[Total Sales]" c="Total Sales"/>
        <s v="[Measures].[Total Orders]" c="Total Orders"/>
        <s v="[Measures].[Average Profit per Order]" c="Average Profit per Order"/>
      </sharedItems>
    </cacheField>
    <cacheField name="[qry_CleanSales].[PaymentMethod].[PaymentMethod]" caption="PaymentMethod" numFmtId="0" hierarchy="43" level="1">
      <sharedItems count="2">
        <s v="[qry_CleanSales].[PaymentMethod].&amp;[Cash]" c="Cash"/>
        <s v="[qry_CleanSales].[PaymentMethod].&amp;[Card]" c="Card"/>
      </sharedItems>
    </cacheField>
    <cacheField name="[dimCalendar].[Month].[Month]" caption="Month" numFmtId="0" hierarchy="3" level="1">
      <sharedItems count="3">
        <s v="[dimCalendar].[Month].&amp;[February]" c="February"/>
        <s v="[dimCalendar].[Month].&amp;[January]" c="January"/>
        <s v="[dimCalendar].[Month].&amp;[March]" c="March"/>
      </sharedItems>
    </cacheField>
    <cacheField name="[DimEmployees].[EmployeeName].[EmployeeName]" caption="EmployeeName" numFmtId="0" hierarchy="20" level="1">
      <sharedItems count="3">
        <s v="[DimEmployees].[EmployeeName].&amp;[Hamza El Fassi]" c="Hamza El Fassi"/>
        <s v="[DimEmployees].[EmployeeName].&amp;[Youssef Amrani]" c="Youssef Amrani"/>
        <s v="[DimEmployees].[EmployeeName].&amp;[Salma Idrissi]" c="Salma Idrissi"/>
      </sharedItems>
    </cacheField>
    <cacheField name="[DimProducts].[Category].[Category]" caption="Category" numFmtId="0" hierarchy="26" level="1">
      <sharedItems count="3">
        <s v="[DimProducts].[Category].&amp;[Burger]" c="Burger"/>
        <s v="[DimProducts].[Category].&amp;[Pizza]" c="Pizza"/>
        <s v="[DimProducts].[Category].&amp;[Tacos]" c="Tacos"/>
      </sharedItems>
    </cacheField>
  </cacheFields>
  <cacheHierarchies count="100">
    <cacheHierarchy uniqueName="[dimCalendar].[Date]" caption="Date" attribute="1" time="1" defaultMemberUniqueName="[dimCalendar].[Date].[All]" allUniqueName="[dimCalendar].[Date].[All]" dimensionUniqueName="[dimCalendar]" displayFolder="" count="2" memberValueDatatype="7" unbalanced="0"/>
    <cacheHierarchy uniqueName="[dimCalendar].[Year]" caption="Year" attribute="1" defaultMemberUniqueName="[dimCalendar].[Year].[All]" allUniqueName="[dimCalendar].[Year].[All]" allCaption="All" dimensionUniqueName="[dimCalendar]" displayFolder="" count="2" memberValueDatatype="20" unbalanced="0"/>
    <cacheHierarchy uniqueName="[dimCalendar].[Month Number]" caption="Month Number" attribute="1" defaultMemberUniqueName="[dimCalendar].[Month Number].[All]" allUniqueName="[dimCalendar].[Month Number].[All]" dimensionUniqueName="[dimCalendar]" displayFolder="" count="2" memberValueDatatype="20" unbalanced="0"/>
    <cacheHierarchy uniqueName="[dimCalendar].[Month]" caption="Month" attribute="1" defaultMemberUniqueName="[dimCalendar].[Month].[All]" allUniqueName="[dimCalendar].[Month].[All]" allCaption="All" dimensionUniqueName="[dimCalendar]" displayFolder="" count="2" memberValueDatatype="130" unbalanced="0">
      <fieldsUsage count="2">
        <fieldUsage x="-1"/>
        <fieldUsage x="3"/>
      </fieldsUsage>
    </cacheHierarchy>
    <cacheHierarchy uniqueName="[dimCalendar].[Quarter]" caption="Quarter" attribute="1" defaultMemberUniqueName="[dimCalendar].[Quarter].[All]" allUniqueName="[dimCalendar].[Quarter].[All]" dimensionUniqueName="[dimCalendar]" displayFolder="" count="2" memberValueDatatype="130" unbalanced="0"/>
    <cacheHierarchy uniqueName="[dimCalendar].[Day]" caption="Day" attribute="1" defaultMemberUniqueName="[dimCalendar].[Day].[All]" allUniqueName="[dimCalendar].[Day].[All]" dimensionUniqueName="[dimCalendar]" displayFolder="" count="2" memberValueDatatype="20" unbalanced="0"/>
    <cacheHierarchy uniqueName="[dimCalendar].[Day Name]" caption="Day Name" attribute="1" defaultMemberUniqueName="[dimCalendar].[Day Name].[All]" allUniqueName="[dimCalendar].[Day Name].[All]" dimensionUniqueName="[dimCalendar]" displayFolder="" count="2" memberValueDatatype="130" unbalanced="0"/>
    <cacheHierarchy uniqueName="[dimCalendar].[Week of Year]" caption="Week of Year" attribute="1" defaultMemberUniqueName="[dimCalendar].[Week of Year].[All]" allUniqueName="[dimCalendar].[Week of Year].[All]" dimensionUniqueName="[dimCalendar]" displayFolder="" count="2" memberValueDatatype="20" unbalanced="0"/>
    <cacheHierarchy uniqueName="[dimCalendar].[YearMonth]" caption="YearMonth" attribute="1" defaultMemberUniqueName="[dimCalendar].[YearMonth].[All]" allUniqueName="[dimCalendar].[YearMonth].[All]" dimensionUniqueName="[dimCalendar]" displayFolder="" count="2" memberValueDatatype="130" unbalanced="0"/>
    <cacheHierarchy uniqueName="[dimCalendar].[MonthYear]" caption="MonthYear" attribute="1" defaultMemberUniqueName="[dimCalendar].[MonthYear].[All]" allUniqueName="[dimCalendar].[MonthYear].[All]" dimensionUniqueName="[dimCalendar]" displayFolder="" count="2" memberValueDatatype="130" unbalanced="0"/>
    <cacheHierarchy uniqueName="[dimCalendar].[IsWeekend]" caption="IsWeekend" attribute="1" defaultMemberUniqueName="[dimCalendar].[IsWeekend].[All]" allUniqueName="[dimCalendar].[IsWeekend].[All]" dimensionUniqueName="[dimCalendar]" displayFolder="" count="2" memberValueDatatype="11" unbalanced="0"/>
    <cacheHierarchy uniqueName="[dimCalendar].[Date (Month)]" caption="Date (Month)" attribute="1" defaultMemberUniqueName="[dimCalendar].[Date (Month)].[All]" allUniqueName="[dimCalendar].[Date (Month)].[All]" dimensionUniqueName="[dimCalendar]" displayFolder="" count="2" memberValueDatatype="130" unbalanced="0"/>
    <cacheHierarchy uniqueName="[DimCustomers].[CustomerID]" caption="CustomerID" attribute="1" defaultMemberUniqueName="[DimCustomers].[CustomerID].[All]" allUniqueName="[DimCustomers].[CustomerID].[All]" dimensionUniqueName="[DimCustomers]" displayFolder="" count="2" memberValueDatatype="130" unbalanced="0"/>
    <cacheHierarchy uniqueName="[DimCustomers].[FullName]" caption="FullName" attribute="1" defaultMemberUniqueName="[DimCustomers].[FullName].[All]" allUniqueName="[DimCustomers].[FullName].[All]" dimensionUniqueName="[DimCustomers]" displayFolder="" count="2" memberValueDatatype="130" unbalanced="0"/>
    <cacheHierarchy uniqueName="[DimCustomers].[Gender]" caption="Gender" attribute="1" defaultMemberUniqueName="[DimCustomers].[Gender].[All]" allUniqueName="[DimCustomers].[Gender].[All]" dimensionUniqueName="[DimCustomers]" displayFolder="" count="2" memberValueDatatype="130" unbalanced="0"/>
    <cacheHierarchy uniqueName="[DimCustomers].[Phone]" caption="Phone" attribute="1" defaultMemberUniqueName="[DimCustomers].[Phone].[All]" allUniqueName="[DimCustomers].[Phone].[All]" dimensionUniqueName="[DimCustomers]" displayFolder="" count="2" memberValueDatatype="20" unbalanced="0"/>
    <cacheHierarchy uniqueName="[DimCustomers].[Email]" caption="Email" attribute="1" defaultMemberUniqueName="[DimCustomers].[Email].[All]" allUniqueName="[DimCustomers].[Email].[All]" dimensionUniqueName="[DimCustomers]" displayFolder="" count="2" memberValueDatatype="130" unbalanced="0"/>
    <cacheHierarchy uniqueName="[DimCustomers].[City]" caption="City" attribute="1" defaultMemberUniqueName="[DimCustomers].[City].[All]" allUniqueName="[DimCustomers].[City].[All]" dimensionUniqueName="[DimCustomers]" displayFolder="" count="2" memberValueDatatype="130" unbalanced="0"/>
    <cacheHierarchy uniqueName="[DimCustomers].[RegistrationDate]" caption="RegistrationDate" attribute="1" time="1" defaultMemberUniqueName="[DimCustomers].[RegistrationDate].[All]" allUniqueName="[DimCustomers].[RegistrationDate].[All]" dimensionUniqueName="[DimCustomers]" displayFolder="" count="2" memberValueDatatype="7" unbalanced="0"/>
    <cacheHierarchy uniqueName="[DimEmployees].[EmployeeID]" caption="EmployeeID" attribute="1" defaultMemberUniqueName="[DimEmployees].[EmployeeID].[All]" allUniqueName="[DimEmployees].[EmployeeID].[All]" dimensionUniqueName="[DimEmployees]" displayFolder="" count="2" memberValueDatatype="130" unbalanced="0"/>
    <cacheHierarchy uniqueName="[DimEmployees].[EmployeeName]" caption="EmployeeName" attribute="1" defaultMemberUniqueName="[DimEmployees].[EmployeeName].[All]" allUniqueName="[DimEmployees].[EmployeeName].[All]" allCaption="All" dimensionUniqueName="[DimEmployees]" displayFolder="" count="2" memberValueDatatype="130" unbalanced="0">
      <fieldsUsage count="2">
        <fieldUsage x="-1"/>
        <fieldUsage x="4"/>
      </fieldsUsage>
    </cacheHierarchy>
    <cacheHierarchy uniqueName="[DimEmployees].[Position]" caption="Position" attribute="1" defaultMemberUniqueName="[DimEmployees].[Position].[All]" allUniqueName="[DimEmployees].[Position].[All]" dimensionUniqueName="[DimEmployees]" displayFolder="" count="2" memberValueDatatype="130" unbalanced="0"/>
    <cacheHierarchy uniqueName="[DimEmployees].[HireDate]" caption="HireDate" attribute="1" time="1" defaultMemberUniqueName="[DimEmployees].[HireDate].[All]" allUniqueName="[DimEmployees].[HireDate].[All]" dimensionUniqueName="[DimEmployees]" displayFolder="" count="2" memberValueDatatype="7" unbalanced="0"/>
    <cacheHierarchy uniqueName="[DimEmployees].[Status]" caption="Status" attribute="1" defaultMemberUniqueName="[DimEmployees].[Status].[All]" allUniqueName="[DimEmployees].[Status].[All]" dimensionUniqueName="[DimEmployees]" displayFolder="" count="2" memberValueDatatype="130" unbalanced="0"/>
    <cacheHierarchy uniqueName="[DimProducts].[ProductID]" caption="ProductID" attribute="1" defaultMemberUniqueName="[DimProducts].[ProductID].[All]" allUniqueName="[DimProducts].[ProductID].[All]" dimensionUniqueName="[DimProducts]" displayFolder="" count="2" memberValueDatatype="130" unbalanced="0"/>
    <cacheHierarchy uniqueName="[DimProducts].[ProductName]" caption="ProductName" attribute="1" defaultMemberUniqueName="[DimProducts].[ProductName].[All]" allUniqueName="[DimProducts].[ProductName].[All]" dimensionUniqueName="[DimProducts]" displayFolder="" count="2" memberValueDatatype="130" unbalanced="0">
      <fieldsUsage count="2">
        <fieldUsage x="-1"/>
        <fieldUsage x="0"/>
      </fieldsUsage>
    </cacheHierarchy>
    <cacheHierarchy uniqueName="[DimProducts].[Category]" caption="Category" attribute="1" defaultMemberUniqueName="[DimProducts].[Category].[All]" allUniqueName="[DimProducts].[Category].[All]" allCaption="All" dimensionUniqueName="[DimProducts]" displayFolder="" count="2" memberValueDatatype="130" unbalanced="0">
      <fieldsUsage count="2">
        <fieldUsage x="-1"/>
        <fieldUsage x="5"/>
      </fieldsUsage>
    </cacheHierarchy>
    <cacheHierarchy uniqueName="[DimProducts].[CostPrice (MAD)]" caption="CostPrice (MAD)" attribute="1" defaultMemberUniqueName="[DimProducts].[CostPrice (MAD)].[All]" allUniqueName="[DimProducts].[CostPrice (MAD)].[All]" dimensionUniqueName="[DimProducts]" displayFolder="" count="2" memberValueDatatype="5" unbalanced="0"/>
    <cacheHierarchy uniqueName="[DimProducts].[SellingPrice (MAD)]" caption="SellingPrice (MAD)" attribute="1" defaultMemberUniqueName="[DimProducts].[SellingPrice (MAD)].[All]" allUniqueName="[DimProducts].[SellingPrice (MAD)].[All]" dimensionUniqueName="[DimProducts]" displayFolder="" count="2" memberValueDatatype="20" unbalanced="0"/>
    <cacheHierarchy uniqueName="[DimProducts].[Active]" caption="Active" attribute="1" defaultMemberUniqueName="[DimProducts].[Active].[All]" allUniqueName="[DimProducts].[Active].[All]" dimensionUniqueName="[DimProducts]" displayFolder="" count="2" memberValueDatatype="130" unbalanced="0"/>
    <cacheHierarchy uniqueName="[DimProducts].[Supplier]" caption="Supplier" attribute="1" defaultMemberUniqueName="[DimProducts].[Supplier].[All]" allUniqueName="[DimProducts].[Supplier].[All]" dimensionUniqueName="[DimProducts]" displayFolder="" count="2" memberValueDatatype="130" unbalanced="0"/>
    <cacheHierarchy uniqueName="[DimProducts].[PreparationTime]" caption="PreparationTime" attribute="1" defaultMemberUniqueName="[DimProducts].[PreparationTime].[All]" allUniqueName="[DimProducts].[PreparationTime].[All]" dimensionUniqueName="[DimProducts]"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qry_CleanSales].[SalesID]" caption="SalesID" attribute="1" defaultMemberUniqueName="[qry_CleanSales].[SalesID].[All]" allUniqueName="[qry_CleanSales].[SalesID].[All]" dimensionUniqueName="[qry_CleanSales]" displayFolder="" count="2" memberValueDatatype="130" unbalanced="0"/>
    <cacheHierarchy uniqueName="[qry_CleanSales].[InvoiceID]" caption="InvoiceID" attribute="1" defaultMemberUniqueName="[qry_CleanSales].[InvoiceID].[All]" allUniqueName="[qry_CleanSales].[InvoiceID].[All]" dimensionUniqueName="[qry_CleanSales]" displayFolder="" count="2" memberValueDatatype="130" unbalanced="0"/>
    <cacheHierarchy uniqueName="[qry_CleanSales].[SaleDate]" caption="SaleDate" attribute="1" time="1" defaultMemberUniqueName="[qry_CleanSales].[SaleDate].[All]" allUniqueName="[qry_CleanSales].[SaleDate].[All]" dimensionUniqueName="[qry_CleanSales]" displayFolder="" count="2" memberValueDatatype="7" unbalanced="0"/>
    <cacheHierarchy uniqueName="[qry_CleanSales].[SaleTime]" caption="SaleTime" attribute="1" time="1" defaultMemberUniqueName="[qry_CleanSales].[SaleTime].[All]" allUniqueName="[qry_CleanSales].[SaleTime].[All]" dimensionUniqueName="[qry_CleanSales]" displayFolder="" count="2" memberValueDatatype="7" unbalanced="0"/>
    <cacheHierarchy uniqueName="[qry_CleanSales].[CustomerID]" caption="CustomerID" attribute="1" defaultMemberUniqueName="[qry_CleanSales].[CustomerID].[All]" allUniqueName="[qry_CleanSales].[CustomerID].[All]" dimensionUniqueName="[qry_CleanSales]" displayFolder="" count="2" memberValueDatatype="130" unbalanced="0"/>
    <cacheHierarchy uniqueName="[qry_CleanSales].[ProductID]" caption="ProductID" attribute="1" defaultMemberUniqueName="[qry_CleanSales].[ProductID].[All]" allUniqueName="[qry_CleanSales].[ProductID].[All]" dimensionUniqueName="[qry_CleanSales]" displayFolder="" count="2" memberValueDatatype="130" unbalanced="0"/>
    <cacheHierarchy uniqueName="[qry_CleanSales].[Quantity]" caption="Quantity" attribute="1" defaultMemberUniqueName="[qry_CleanSales].[Quantity].[All]" allUniqueName="[qry_CleanSales].[Quantity].[All]" dimensionUniqueName="[qry_CleanSales]" displayFolder="" count="2" memberValueDatatype="5" unbalanced="0"/>
    <cacheHierarchy uniqueName="[qry_CleanSales].[UnitPrice]" caption="UnitPrice" attribute="1" defaultMemberUniqueName="[qry_CleanSales].[UnitPrice].[All]" allUniqueName="[qry_CleanSales].[UnitPrice].[All]" dimensionUniqueName="[qry_CleanSales]" displayFolder="" count="2" memberValueDatatype="5" unbalanced="0"/>
    <cacheHierarchy uniqueName="[qry_CleanSales].[Discount]" caption="Discount" attribute="1" defaultMemberUniqueName="[qry_CleanSales].[Discount].[All]" allUniqueName="[qry_CleanSales].[Discount].[All]" dimensionUniqueName="[qry_CleanSales]" displayFolder="" count="2" memberValueDatatype="5" unbalanced="0"/>
    <cacheHierarchy uniqueName="[qry_CleanSales].[EmployeeID]" caption="EmployeeID" attribute="1" defaultMemberUniqueName="[qry_CleanSales].[EmployeeID].[All]" allUniqueName="[qry_CleanSales].[EmployeeID].[All]" dimensionUniqueName="[qry_CleanSales]" displayFolder="" count="2" memberValueDatatype="130" unbalanced="0"/>
    <cacheHierarchy uniqueName="[qry_CleanSales].[PaymentMethod]" caption="PaymentMethod" attribute="1" defaultMemberUniqueName="[qry_CleanSales].[PaymentMethod].[All]" allUniqueName="[qry_CleanSales].[PaymentMethod].[All]" allCaption="All" dimensionUniqueName="[qry_CleanSales]" displayFolder="" count="2" memberValueDatatype="130" unbalanced="0">
      <fieldsUsage count="2">
        <fieldUsage x="-1"/>
        <fieldUsage x="2"/>
      </fieldsUsage>
    </cacheHierarchy>
    <cacheHierarchy uniqueName="[qry_CleanSales].[LineTotal]" caption="LineTotal" attribute="1" defaultMemberUniqueName="[qry_CleanSales].[LineTotal].[All]" allUniqueName="[qry_CleanSales].[LineTotal].[All]" dimensionUniqueName="[qry_CleanSales]" displayFolder="" count="2" memberValueDatatype="5" unbalanced="0"/>
    <cacheHierarchy uniqueName="[qry_CleanSales].[Month]" caption="Month" attribute="1" defaultMemberUniqueName="[qry_CleanSales].[Month].[All]" allUniqueName="[qry_CleanSales].[Month].[All]" dimensionUniqueName="[qry_CleanSales]" displayFolder="" count="2" memberValueDatatype="130" unbalanced="0"/>
    <cacheHierarchy uniqueName="[qry_CleanSales].[Hour]" caption="Hour" attribute="1" defaultMemberUniqueName="[qry_CleanSales].[Hour].[All]" allUniqueName="[qry_CleanSales].[Hour].[All]" dimensionUniqueName="[qry_CleanSales]" displayFolder="" count="2" memberValueDatatype="5" unbalanced="0"/>
    <cacheHierarchy uniqueName="[qry_CleanSales].[Weekday]" caption="Weekday" attribute="1" defaultMemberUniqueName="[qry_CleanSales].[Weekday].[All]" allUniqueName="[qry_CleanSales].[Weekday].[All]" dimensionUniqueName="[qry_CleanSales]" displayFolder="" count="2" memberValueDatatype="130" unbalanced="0"/>
    <cacheHierarchy uniqueName="[qry_CleanSales].[Category]" caption="Category" attribute="1" defaultMemberUniqueName="[qry_CleanSales].[Category].[All]" allUniqueName="[qry_CleanSales].[Category].[All]" dimensionUniqueName="[qry_CleanSales]" displayFolder="" count="2" memberValueDatatype="130" unbalanced="0"/>
    <cacheHierarchy uniqueName="[qry_CleanSales].[ProductName]" caption="ProductName" attribute="1" defaultMemberUniqueName="[qry_CleanSales].[ProductName].[All]" allUniqueName="[qry_CleanSales].[ProductName].[All]" dimensionUniqueName="[qry_CleanSales]" displayFolder="" count="2" memberValueDatatype="130" unbalanced="0"/>
    <cacheHierarchy uniqueName="[qry_CleanSales].[EmployeeName]" caption="EmployeeName" attribute="1" defaultMemberUniqueName="[qry_CleanSales].[EmployeeName].[All]" allUniqueName="[qry_CleanSales].[EmployeeName].[All]" dimensionUniqueName="[qry_CleanSales]" displayFolder="" count="2" memberValueDatatype="130" unbalanced="0"/>
    <cacheHierarchy uniqueName="[qry_CleanSales].[CostPrice]" caption="CostPrice" attribute="1" defaultMemberUniqueName="[qry_CleanSales].[CostPrice].[All]" allUniqueName="[qry_CleanSales].[CostPrice].[All]" dimensionUniqueName="[qry_CleanSales]" displayFolder="" count="2" memberValueDatatype="5" unbalanced="0"/>
    <cacheHierarchy uniqueName="[qry_CleanSales].[LineCost]" caption="LineCost" attribute="1" defaultMemberUniqueName="[qry_CleanSales].[LineCost].[All]" allUniqueName="[qry_CleanSales].[LineCost].[All]" dimensionUniqueName="[qry_CleanSales]" displayFolder="" count="2" memberValueDatatype="5" unbalanced="0"/>
    <cacheHierarchy uniqueName="[qry_CleanSales].[GrossProfit]" caption="GrossProfit" attribute="1" defaultMemberUniqueName="[qry_CleanSales].[GrossProfit].[All]" allUniqueName="[qry_CleanSales].[GrossProfit].[All]" dimensionUniqueName="[qry_CleanSales]" displayFolder="" count="2" memberValueDatatype="5" unbalanced="0"/>
    <cacheHierarchy uniqueName="[qry_CleanSales].[Profit Margin]" caption="Profit Margin" attribute="1" defaultMemberUniqueName="[qry_CleanSales].[Profit Margin].[All]" allUniqueName="[qry_CleanSales].[Profit Margin].[All]" dimensionUniqueName="[qry_CleanSales]" displayFolder="" count="2" memberValueDatatype="5" unbalanced="0"/>
    <cacheHierarchy uniqueName="[qry_CleanSales].[Weekday2]" caption="Weekday2" attribute="1" defaultMemberUniqueName="[qry_CleanSales].[Weekday2].[All]" allUniqueName="[qry_CleanSales].[Weekday2].[All]" dimensionUniqueName="[qry_CleanSales]" displayFolder="" count="2" memberValueDatatype="20" unbalanced="0"/>
    <cacheHierarchy uniqueName="[A].[Column1]" caption="Column1" attribute="1" defaultMemberUniqueName="[A].[Column1].[All]" allUniqueName="[A].[Column1].[All]" dimensionUniqueName="[A]" displayFolder="" count="2" memberValueDatatype="130" unbalanced="0" hidden="1"/>
    <cacheHierarchy uniqueName="[dimCalendar].[Date (Month Index)]" caption="Date (Month Index)" attribute="1" defaultMemberUniqueName="[dimCalendar].[Date (Month Index)].[All]" allUniqueName="[dimCalendar].[Date (Month Index)].[All]" dimensionUniqueName="[dimCalendar]" displayFolder="" count="2" memberValueDatatype="20" unbalanced="0" hidden="1"/>
    <cacheHierarchy uniqueName="[Measures].[Sum of Year]" caption="Sum of Year" measure="1" displayFolder="" measureGroup="dimCalendar" count="0">
      <extLst>
        <ext xmlns:x15="http://schemas.microsoft.com/office/spreadsheetml/2010/11/main" uri="{B97F6D7D-B522-45F9-BDA1-12C45D357490}">
          <x15:cacheHierarchy aggregatedColumn="1"/>
        </ext>
      </extLst>
    </cacheHierarchy>
    <cacheHierarchy uniqueName="[Measures].[Total Sales]" caption="Total Sales" measure="1" displayFolder="" measureGroup="A" count="0"/>
    <cacheHierarchy uniqueName="[Measures].[Total Quantity]" caption="Total Quantity" measure="1" displayFolder="" measureGroup="A" count="0"/>
    <cacheHierarchy uniqueName="[Measures].[Total Orders]" caption="Total Orders" measure="1" displayFolder="" measureGroup="A" count="0"/>
    <cacheHierarchy uniqueName="[Measures].[Average Order Value]" caption="Average Order Value" measure="1" displayFolder="" measureGroup="A" count="0"/>
    <cacheHierarchy uniqueName="[Measures].[Average Selling Price]" caption="Average Selling Price" measure="1" displayFolder="" measureGroup="A" count="0"/>
    <cacheHierarchy uniqueName="[Measures].[Total Cost]" caption="Total Cost" measure="1" displayFolder="" measureGroup="A" count="0"/>
    <cacheHierarchy uniqueName="[Measures].[Gross Profit]" caption="Gross Profit" measure="1" displayFolder="" measureGroup="A" count="0"/>
    <cacheHierarchy uniqueName="[Measures].[Profit Margin %]" caption="Profit Margin %" measure="1" displayFolder="" measureGroup="A" count="0"/>
    <cacheHierarchy uniqueName="[Measures].[Average Profit per Order]" caption="Average Profit per Order" measure="1" displayFolder="" measureGroup="A" count="0"/>
    <cacheHierarchy uniqueName="[Measures].[Total Discount]" caption="Total Discount" measure="1" displayFolder="" measureGroup="A" count="0"/>
    <cacheHierarchy uniqueName="[Measures].[Discount %]" caption="Discount %" measure="1" displayFolder="" measureGroup="A" count="0"/>
    <cacheHierarchy uniqueName="[Measures].[Average Discount per Order]" caption="Average Discount per Order" measure="1" displayFolder="" measureGroup="A" count="0"/>
    <cacheHierarchy uniqueName="[Measures].[Total Products]" caption="Total Products" measure="1" displayFolder="" measureGroup="A" count="0"/>
    <cacheHierarchy uniqueName="[Measures].[Products Sold]" caption="Products Sold" measure="1" displayFolder="" measureGroup="A" count="0"/>
    <cacheHierarchy uniqueName="[Measures].[Average Sales per Product]" caption="Average Sales per Product" measure="1" displayFolder="" measureGroup="A" count="0"/>
    <cacheHierarchy uniqueName="[Measures].[Average Quantity per Product]" caption="Average Quantity per Product" measure="1" displayFolder="" measureGroup="A" count="0"/>
    <cacheHierarchy uniqueName="[Measures].[Product Sales Contribution %]" caption="Product Sales Contribution %" measure="1" displayFolder="" measureGroup="A" count="0"/>
    <cacheHierarchy uniqueName="[Measures].[Sales YTD]" caption="Sales YTD" measure="1" displayFolder="" measureGroup="A" count="0"/>
    <cacheHierarchy uniqueName="[Measures].[Sales MTD]" caption="Sales MTD" measure="1" displayFolder="" measureGroup="A" count="0"/>
    <cacheHierarchy uniqueName="[Measures].[Running Total]" caption="Running Total" measure="1" displayFolder="" measureGroup="A" count="0"/>
    <cacheHierarchy uniqueName="[Measures].[Last 30 Days Sales]" caption="Last 30 Days Sales" measure="1" displayFolder="" measureGroup="A" count="0"/>
    <cacheHierarchy uniqueName="[Measures].[Average Daily Sales]" caption="Average Daily Sales" measure="1" displayFolder="" measureGroup="A" count="0"/>
    <cacheHierarchy uniqueName="[Measures].[Average Monthly Sales]" caption="Average Monthly Sales" measure="1" displayFolder="" measureGroup="A" count="0"/>
    <cacheHierarchy uniqueName="[Measures].[Last 90 Days Sales]" caption="Last 90 Days Sales" measure="1" displayFolder="" measureGroup="A" count="0"/>
    <cacheHierarchy uniqueName="[Measures].[Total Employees]" caption="Total Employees" measure="1" displayFolder="" measureGroup="A" count="0"/>
    <cacheHierarchy uniqueName="[Measures].[Total Customers]" caption="Total Customers" measure="1" displayFolder="" measureGroup="A" count="0"/>
    <cacheHierarchy uniqueName="[Measures].[Average Items per Order]" caption="Average Items per Order" measure="1" displayFolder="" measureGroup="A" count="0"/>
    <cacheHierarchy uniqueName="[Measures].[Sales per Customer]" caption="Sales per Customer" measure="1" displayFolder="" measureGroup="A" count="0"/>
    <cacheHierarchy uniqueName="[Measures].[Profit per Customer]" caption="Profit per Customer" measure="1" displayFolder="" measureGroup="A" count="0"/>
    <cacheHierarchy uniqueName="[Measures].[Sales per Employee]" caption="Sales per Employee" measure="1" displayFolder="" measureGroup="A" count="0"/>
    <cacheHierarchy uniqueName="[Measures].[Profit per Employee]" caption="Profit per Employee" measure="1" displayFolder="" measureGroup="A" count="0"/>
    <cacheHierarchy uniqueName="[Measures].[Previous Month Sales]" caption="Previous Month Sales" measure="1" displayFolder="" measureGroup="A" count="0"/>
    <cacheHierarchy uniqueName="[Measures].[Sales Difference]" caption="Sales Difference" measure="1" displayFolder="" measureGroup="A" count="0"/>
    <cacheHierarchy uniqueName="[Measures].[MoM Growth %]" caption="MoM Growth %" measure="1" displayFolder="" measureGroup="A" count="0"/>
    <cacheHierarchy uniqueName="[Measures].[__XL_Count dimCalendar]" caption="__XL_Count dimCalendar" measure="1" displayFolder="" measureGroup="dimCalendar" count="0" hidden="1"/>
    <cacheHierarchy uniqueName="[Measures].[__XL_Count qry_CleanSales]" caption="__XL_Count qry_CleanSales" measure="1" displayFolder="" measureGroup="qry_CleanSales" count="0" hidden="1"/>
    <cacheHierarchy uniqueName="[Measures].[__XL_Count DimCustomers]" caption="__XL_Count DimCustomers" measure="1" displayFolder="" measureGroup="DimCustomers" count="0" hidden="1"/>
    <cacheHierarchy uniqueName="[Measures].[__XL_Count DimProducts]" caption="__XL_Count DimProducts" measure="1" displayFolder="" measureGroup="DimProducts" count="0" hidden="1"/>
    <cacheHierarchy uniqueName="[Measures].[__XL_Count DimEmployees]" caption="__XL_Count DimEmployees" measure="1" displayFolder="" measureGroup="DimEmployees" count="0" hidden="1"/>
    <cacheHierarchy uniqueName="[Measures].[__XL_Count Table8]" caption="__XL_Count Table8" measure="1" displayFolder="" measureGroup="A" count="0" hidden="1"/>
    <cacheHierarchy uniqueName="[Measures].[__No measures defined]" caption="__No measures defined" measure="1" displayFolder="" count="0" hidden="1"/>
  </cacheHierarchies>
  <kpis count="0"/>
  <tupleCache>
    <entries count="638">
      <n v="70.459999999999994" in="0">
        <tpls c="6">
          <tpl hier="1" item="4"/>
          <tpl hier="3" item="3"/>
          <tpl hier="20" item="1"/>
          <tpl hier="26" item="2"/>
          <tpl fld="1" item="0"/>
          <tpl hier="43" item="0"/>
        </tpls>
      </n>
      <n v="0.49418109565711044" in="1">
        <tpls c="6">
          <tpl hier="1" item="4"/>
          <tpl hier="3" item="3"/>
          <tpl hier="20" item="1"/>
          <tpl hier="26" item="2"/>
          <tpl fld="1" item="1"/>
          <tpl hier="43" item="0"/>
        </tpls>
      </n>
      <n v="3482" in="0">
        <tpls c="6">
          <tpl hier="1" item="4"/>
          <tpl hier="3" item="3"/>
          <tpl hier="20" item="1"/>
          <tpl hier="26" item="2"/>
          <tpl fld="1" item="2"/>
          <tpl hier="43" item="0"/>
        </tpls>
      </n>
      <n v="7046" in="0">
        <tpls c="6">
          <tpl hier="1" item="4"/>
          <tpl hier="3" item="3"/>
          <tpl hier="20" item="1"/>
          <tpl hier="26" item="2"/>
          <tpl fld="1" item="3"/>
          <tpl hier="43" item="0"/>
        </tpls>
      </n>
      <n v="100" in="0">
        <tpls c="6">
          <tpl hier="1" item="4"/>
          <tpl hier="3" item="3"/>
          <tpl hier="20" item="1"/>
          <tpl hier="26" item="2"/>
          <tpl fld="1" item="4"/>
          <tpl hier="43" item="0"/>
        </tpls>
      </n>
      <m in="0">
        <tpls c="7">
          <tpl hier="1" item="4"/>
          <tpl hier="3" item="3"/>
          <tpl hier="20" item="1"/>
          <tpl fld="0" item="2"/>
          <tpl hier="26" item="2"/>
          <tpl fld="1" item="3"/>
          <tpl hier="43" item="0"/>
        </tpls>
      </m>
      <m in="1">
        <tpls c="7">
          <tpl hier="1" item="4"/>
          <tpl hier="3" item="3"/>
          <tpl hier="20" item="1"/>
          <tpl fld="0" item="2"/>
          <tpl hier="26" item="2"/>
          <tpl fld="1" item="1"/>
          <tpl hier="43" item="0"/>
        </tpls>
      </m>
      <m in="0">
        <tpls c="7">
          <tpl hier="1" item="4"/>
          <tpl hier="3" item="3"/>
          <tpl hier="20" item="1"/>
          <tpl fld="0" item="2"/>
          <tpl hier="26" item="2"/>
          <tpl fld="1" item="2"/>
          <tpl hier="43" item="0"/>
        </tpls>
      </m>
      <n v="395" in="0">
        <tpls c="7">
          <tpl hier="1" item="4"/>
          <tpl hier="3" item="3"/>
          <tpl hier="20" item="1"/>
          <tpl fld="0" item="4"/>
          <tpl hier="26" item="2"/>
          <tpl fld="1" item="2"/>
          <tpl hier="43" item="0"/>
        </tpls>
      </n>
      <n v="905" in="0">
        <tpls c="7">
          <tpl hier="1" item="4"/>
          <tpl hier="3" item="3"/>
          <tpl hier="20" item="1"/>
          <tpl fld="0" item="4"/>
          <tpl hier="26" item="2"/>
          <tpl fld="1" item="3"/>
          <tpl hier="43" item="0"/>
        </tpls>
      </n>
      <n v="0.43646408839779005" in="1">
        <tpls c="7">
          <tpl hier="1" item="4"/>
          <tpl hier="3" item="3"/>
          <tpl hier="20" item="1"/>
          <tpl fld="0" item="4"/>
          <tpl hier="26" item="2"/>
          <tpl fld="1" item="1"/>
          <tpl hier="43" item="0"/>
        </tpls>
      </n>
      <n v="277" in="0">
        <tpls c="7">
          <tpl hier="1" item="4"/>
          <tpl hier="3" item="3"/>
          <tpl hier="20" item="1"/>
          <tpl fld="0" item="0"/>
          <tpl hier="26" item="2"/>
          <tpl fld="1" item="2"/>
          <tpl hier="43" item="0"/>
        </tpls>
      </n>
      <n v="0.51582867783985098" in="1">
        <tpls c="7">
          <tpl hier="1" item="4"/>
          <tpl hier="3" item="3"/>
          <tpl hier="20" item="1"/>
          <tpl fld="0" item="0"/>
          <tpl hier="26" item="2"/>
          <tpl fld="1" item="1"/>
          <tpl hier="43" item="0"/>
        </tpls>
      </n>
      <n v="537" in="0">
        <tpls c="7">
          <tpl hier="1" item="4"/>
          <tpl hier="3" item="3"/>
          <tpl hier="20" item="1"/>
          <tpl fld="0" item="0"/>
          <tpl hier="26" item="2"/>
          <tpl fld="1" item="3"/>
          <tpl hier="43" item="0"/>
        </tpls>
      </n>
      <n v="0.58333333333333337" in="1">
        <tpls c="7">
          <tpl hier="1" item="4"/>
          <tpl hier="3" item="3"/>
          <tpl hier="20" item="1"/>
          <tpl fld="0" item="5"/>
          <tpl hier="26" item="2"/>
          <tpl fld="1" item="1"/>
          <tpl hier="43" item="0"/>
        </tpls>
      </n>
      <n v="84" in="0">
        <tpls c="7">
          <tpl hier="1" item="4"/>
          <tpl hier="3" item="3"/>
          <tpl hier="20" item="1"/>
          <tpl fld="0" item="5"/>
          <tpl hier="26" item="2"/>
          <tpl fld="1" item="2"/>
          <tpl hier="43" item="0"/>
        </tpls>
      </n>
      <n v="144" in="0">
        <tpls c="7">
          <tpl hier="1" item="4"/>
          <tpl hier="3" item="3"/>
          <tpl hier="20" item="1"/>
          <tpl fld="0" item="5"/>
          <tpl hier="26" item="2"/>
          <tpl fld="1" item="3"/>
          <tpl hier="43" item="0"/>
        </tpls>
      </n>
      <n v="202" in="0">
        <tpls c="7">
          <tpl hier="1" item="4"/>
          <tpl hier="3" item="3"/>
          <tpl hier="20" item="1"/>
          <tpl fld="0" item="1"/>
          <tpl hier="26" item="2"/>
          <tpl fld="1" item="2"/>
          <tpl hier="43" item="0"/>
        </tpls>
      </n>
      <n v="271" in="0">
        <tpls c="7">
          <tpl hier="1" item="4"/>
          <tpl hier="3" item="3"/>
          <tpl hier="20" item="1"/>
          <tpl fld="0" item="1"/>
          <tpl hier="26" item="2"/>
          <tpl fld="1" item="3"/>
          <tpl hier="43" item="0"/>
        </tpls>
      </n>
      <n v="0.74538745387453875" in="1">
        <tpls c="7">
          <tpl hier="1" item="4"/>
          <tpl hier="3" item="3"/>
          <tpl hier="20" item="1"/>
          <tpl fld="0" item="1"/>
          <tpl hier="26" item="2"/>
          <tpl fld="1" item="1"/>
          <tpl hier="43" item="0"/>
        </tpls>
      </n>
      <n v="51" in="0">
        <tpls c="7">
          <tpl hier="1" item="4"/>
          <tpl hier="3" item="3"/>
          <tpl hier="20" item="1"/>
          <tpl fld="0" item="6"/>
          <tpl hier="26" item="2"/>
          <tpl fld="1" item="2"/>
          <tpl hier="43" item="0"/>
        </tpls>
      </n>
      <n v="91" in="0">
        <tpls c="7">
          <tpl hier="1" item="4"/>
          <tpl hier="3" item="3"/>
          <tpl hier="20" item="1"/>
          <tpl fld="0" item="6"/>
          <tpl hier="26" item="2"/>
          <tpl fld="1" item="3"/>
          <tpl hier="43" item="0"/>
        </tpls>
      </n>
      <n v="0.56043956043956045" in="1">
        <tpls c="7">
          <tpl hier="1" item="4"/>
          <tpl hier="3" item="3"/>
          <tpl hier="20" item="1"/>
          <tpl fld="0" item="6"/>
          <tpl hier="26" item="2"/>
          <tpl fld="1" item="1"/>
          <tpl hier="43" item="0"/>
        </tpls>
      </n>
      <m in="0">
        <tpls c="7">
          <tpl hier="1" item="4"/>
          <tpl hier="3" item="3"/>
          <tpl hier="20" item="1"/>
          <tpl fld="0" item="3"/>
          <tpl hier="26" item="2"/>
          <tpl fld="1" item="2"/>
          <tpl hier="43" item="0"/>
        </tpls>
      </m>
      <m in="1">
        <tpls c="7">
          <tpl hier="1" item="4"/>
          <tpl hier="3" item="3"/>
          <tpl hier="20" item="1"/>
          <tpl fld="0" item="3"/>
          <tpl hier="26" item="2"/>
          <tpl fld="1" item="1"/>
          <tpl hier="43" item="0"/>
        </tpls>
      </m>
      <m in="0">
        <tpls c="7">
          <tpl hier="1" item="4"/>
          <tpl hier="3" item="3"/>
          <tpl hier="20" item="1"/>
          <tpl fld="0" item="3"/>
          <tpl hier="26" item="2"/>
          <tpl fld="1" item="3"/>
          <tpl hier="43" item="0"/>
        </tpls>
      </m>
      <n v="76.142857142857139" in="0">
        <tpls c="6">
          <tpl hier="1" item="4"/>
          <tpl hier="3" item="3"/>
          <tpl hier="20" item="1"/>
          <tpl hier="26" item="2"/>
          <tpl fld="1" item="0"/>
          <tpl hier="43" item="6"/>
        </tpls>
      </n>
      <n v="0.49121610097219853" in="1">
        <tpls c="6">
          <tpl hier="1" item="4"/>
          <tpl hier="3" item="3"/>
          <tpl hier="20" item="1"/>
          <tpl hier="26" item="2"/>
          <tpl fld="1" item="1"/>
          <tpl hier="43" item="6"/>
        </tpls>
      </n>
      <n v="2880" in="0">
        <tpls c="6">
          <tpl hier="1" item="4"/>
          <tpl hier="3" item="3"/>
          <tpl hier="20" item="1"/>
          <tpl hier="26" item="2"/>
          <tpl fld="1" item="2"/>
          <tpl hier="43" item="6"/>
        </tpls>
      </n>
      <n v="5863" in="0">
        <tpls c="6">
          <tpl hier="1" item="4"/>
          <tpl hier="3" item="3"/>
          <tpl hier="20" item="1"/>
          <tpl hier="26" item="2"/>
          <tpl fld="1" item="3"/>
          <tpl hier="43" item="6"/>
        </tpls>
      </n>
      <n v="77" in="0">
        <tpls c="6">
          <tpl hier="1" item="4"/>
          <tpl hier="3" item="3"/>
          <tpl hier="20" item="1"/>
          <tpl hier="26" item="2"/>
          <tpl fld="1" item="4"/>
          <tpl hier="43" item="6"/>
        </tpls>
      </n>
      <m in="0">
        <tpls c="7">
          <tpl hier="1" item="4"/>
          <tpl hier="3" item="3"/>
          <tpl hier="20" item="1"/>
          <tpl fld="0" item="2"/>
          <tpl hier="26" item="2"/>
          <tpl fld="1" item="3"/>
          <tpl hier="43" item="6"/>
        </tpls>
      </m>
      <m in="1">
        <tpls c="7">
          <tpl hier="1" item="4"/>
          <tpl hier="3" item="3"/>
          <tpl hier="20" item="1"/>
          <tpl fld="0" item="2"/>
          <tpl hier="26" item="2"/>
          <tpl fld="1" item="1"/>
          <tpl hier="43" item="6"/>
        </tpls>
      </m>
      <m in="0">
        <tpls c="7">
          <tpl hier="1" item="4"/>
          <tpl hier="3" item="3"/>
          <tpl hier="20" item="1"/>
          <tpl fld="0" item="2"/>
          <tpl hier="26" item="2"/>
          <tpl fld="1" item="2"/>
          <tpl hier="43" item="6"/>
        </tpls>
      </m>
      <n v="305" in="0">
        <tpls c="7">
          <tpl hier="1" item="4"/>
          <tpl hier="3" item="3"/>
          <tpl hier="20" item="1"/>
          <tpl fld="0" item="4"/>
          <tpl hier="26" item="2"/>
          <tpl fld="1" item="2"/>
          <tpl hier="43" item="6"/>
        </tpls>
      </n>
      <n v="695" in="0">
        <tpls c="7">
          <tpl hier="1" item="4"/>
          <tpl hier="3" item="3"/>
          <tpl hier="20" item="1"/>
          <tpl fld="0" item="4"/>
          <tpl hier="26" item="2"/>
          <tpl fld="1" item="3"/>
          <tpl hier="43" item="6"/>
        </tpls>
      </n>
      <n v="0.43884892086330934" in="1">
        <tpls c="7">
          <tpl hier="1" item="4"/>
          <tpl hier="3" item="3"/>
          <tpl hier="20" item="1"/>
          <tpl fld="0" item="4"/>
          <tpl hier="26" item="2"/>
          <tpl fld="1" item="1"/>
          <tpl hier="43" item="6"/>
        </tpls>
      </n>
      <n v="163" in="0">
        <tpls c="7">
          <tpl hier="1" item="4"/>
          <tpl hier="3" item="3"/>
          <tpl hier="20" item="1"/>
          <tpl fld="0" item="0"/>
          <tpl hier="26" item="2"/>
          <tpl fld="1" item="2"/>
          <tpl hier="43" item="6"/>
        </tpls>
      </n>
      <n v="0.53795379537953791" in="1">
        <tpls c="7">
          <tpl hier="1" item="4"/>
          <tpl hier="3" item="3"/>
          <tpl hier="20" item="1"/>
          <tpl fld="0" item="0"/>
          <tpl hier="26" item="2"/>
          <tpl fld="1" item="1"/>
          <tpl hier="43" item="6"/>
        </tpls>
      </n>
      <n v="303" in="0">
        <tpls c="7">
          <tpl hier="1" item="4"/>
          <tpl hier="3" item="3"/>
          <tpl hier="20" item="1"/>
          <tpl fld="0" item="0"/>
          <tpl hier="26" item="2"/>
          <tpl fld="1" item="3"/>
          <tpl hier="43" item="6"/>
        </tpls>
      </n>
      <n v="0.58333333333333337" in="1">
        <tpls c="7">
          <tpl hier="1" item="4"/>
          <tpl hier="3" item="3"/>
          <tpl hier="20" item="1"/>
          <tpl fld="0" item="5"/>
          <tpl hier="26" item="2"/>
          <tpl fld="1" item="1"/>
          <tpl hier="43" item="6"/>
        </tpls>
      </n>
      <n v="49" in="0">
        <tpls c="7">
          <tpl hier="1" item="4"/>
          <tpl hier="3" item="3"/>
          <tpl hier="20" item="1"/>
          <tpl fld="0" item="5"/>
          <tpl hier="26" item="2"/>
          <tpl fld="1" item="2"/>
          <tpl hier="43" item="6"/>
        </tpls>
      </n>
      <n v="84" in="0">
        <tpls c="7">
          <tpl hier="1" item="4"/>
          <tpl hier="3" item="3"/>
          <tpl hier="20" item="1"/>
          <tpl fld="0" item="5"/>
          <tpl hier="26" item="2"/>
          <tpl fld="1" item="3"/>
          <tpl hier="43" item="6"/>
        </tpls>
      </n>
      <n v="162" in="0">
        <tpls c="7">
          <tpl hier="1" item="4"/>
          <tpl hier="3" item="3"/>
          <tpl hier="20" item="1"/>
          <tpl fld="0" item="1"/>
          <tpl hier="26" item="2"/>
          <tpl fld="1" item="2"/>
          <tpl hier="43" item="6"/>
        </tpls>
      </n>
      <n v="216" in="0">
        <tpls c="7">
          <tpl hier="1" item="4"/>
          <tpl hier="3" item="3"/>
          <tpl hier="20" item="1"/>
          <tpl fld="0" item="1"/>
          <tpl hier="26" item="2"/>
          <tpl fld="1" item="3"/>
          <tpl hier="43" item="6"/>
        </tpls>
      </n>
      <n v="0.75" in="1">
        <tpls c="7">
          <tpl hier="1" item="4"/>
          <tpl hier="3" item="3"/>
          <tpl hier="20" item="1"/>
          <tpl fld="0" item="1"/>
          <tpl hier="26" item="2"/>
          <tpl fld="1" item="1"/>
          <tpl hier="43" item="6"/>
        </tpls>
      </n>
      <n v="35" in="0">
        <tpls c="7">
          <tpl hier="1" item="4"/>
          <tpl hier="3" item="3"/>
          <tpl hier="20" item="1"/>
          <tpl fld="0" item="6"/>
          <tpl hier="26" item="2"/>
          <tpl fld="1" item="2"/>
          <tpl hier="43" item="6"/>
        </tpls>
      </n>
      <n v="60" in="0">
        <tpls c="7">
          <tpl hier="1" item="4"/>
          <tpl hier="3" item="3"/>
          <tpl hier="20" item="1"/>
          <tpl fld="0" item="6"/>
          <tpl hier="26" item="2"/>
          <tpl fld="1" item="3"/>
          <tpl hier="43" item="6"/>
        </tpls>
      </n>
      <n v="0.58333333333333337" in="1">
        <tpls c="7">
          <tpl hier="1" item="4"/>
          <tpl hier="3" item="3"/>
          <tpl hier="20" item="1"/>
          <tpl fld="0" item="6"/>
          <tpl hier="26" item="2"/>
          <tpl fld="1" item="1"/>
          <tpl hier="43" item="6"/>
        </tpls>
      </n>
      <m in="0">
        <tpls c="7">
          <tpl hier="1" item="4"/>
          <tpl hier="3" item="3"/>
          <tpl hier="20" item="1"/>
          <tpl fld="0" item="3"/>
          <tpl hier="26" item="2"/>
          <tpl fld="1" item="2"/>
          <tpl hier="43" item="6"/>
        </tpls>
      </m>
      <m in="1">
        <tpls c="7">
          <tpl hier="1" item="4"/>
          <tpl hier="3" item="3"/>
          <tpl hier="20" item="1"/>
          <tpl fld="0" item="3"/>
          <tpl hier="26" item="2"/>
          <tpl fld="1" item="1"/>
          <tpl hier="43" item="6"/>
        </tpls>
      </m>
      <m in="0">
        <tpls c="7">
          <tpl hier="1" item="4"/>
          <tpl hier="3" item="3"/>
          <tpl hier="20" item="1"/>
          <tpl fld="0" item="3"/>
          <tpl hier="26" item="2"/>
          <tpl fld="1" item="3"/>
          <tpl hier="43" item="6"/>
        </tpls>
      </m>
      <n v="64.5625" in="0">
        <tpls c="6">
          <tpl hier="1" item="4"/>
          <tpl hier="3" item="7"/>
          <tpl hier="20" item="1"/>
          <tpl hier="26" item="2"/>
          <tpl fld="1" item="0"/>
          <tpl hier="43" item="0"/>
        </tpls>
      </n>
      <n v="0.49370764762826719" in="1">
        <tpls c="6">
          <tpl hier="1" item="4"/>
          <tpl hier="3" item="7"/>
          <tpl hier="20" item="1"/>
          <tpl hier="26" item="2"/>
          <tpl fld="1" item="1"/>
          <tpl hier="43" item="0"/>
        </tpls>
      </n>
      <n v="510" in="0">
        <tpls c="6">
          <tpl hier="1" item="4"/>
          <tpl hier="3" item="7"/>
          <tpl hier="20" item="1"/>
          <tpl hier="26" item="2"/>
          <tpl fld="1" item="2"/>
          <tpl hier="43" item="0"/>
        </tpls>
      </n>
      <n v="1033" in="0">
        <tpls c="6">
          <tpl hier="1" item="4"/>
          <tpl hier="3" item="7"/>
          <tpl hier="20" item="1"/>
          <tpl hier="26" item="2"/>
          <tpl fld="1" item="3"/>
          <tpl hier="43" item="0"/>
        </tpls>
      </n>
      <n v="16" in="0">
        <tpls c="6">
          <tpl hier="1" item="4"/>
          <tpl hier="3" item="7"/>
          <tpl hier="20" item="1"/>
          <tpl hier="26" item="2"/>
          <tpl fld="1" item="4"/>
          <tpl hier="43" item="0"/>
        </tpls>
      </n>
      <m in="0">
        <tpls c="7">
          <tpl hier="1" item="4"/>
          <tpl hier="3" item="7"/>
          <tpl hier="20" item="1"/>
          <tpl fld="0" item="2"/>
          <tpl hier="26" item="2"/>
          <tpl fld="1" item="3"/>
          <tpl hier="43" item="0"/>
        </tpls>
      </m>
      <m in="1">
        <tpls c="7">
          <tpl hier="1" item="4"/>
          <tpl hier="3" item="7"/>
          <tpl hier="20" item="1"/>
          <tpl fld="0" item="2"/>
          <tpl hier="26" item="2"/>
          <tpl fld="1" item="1"/>
          <tpl hier="43" item="0"/>
        </tpls>
      </m>
      <m in="0">
        <tpls c="7">
          <tpl hier="1" item="4"/>
          <tpl hier="3" item="7"/>
          <tpl hier="20" item="1"/>
          <tpl fld="0" item="2"/>
          <tpl hier="26" item="2"/>
          <tpl fld="1" item="2"/>
          <tpl hier="43" item="0"/>
        </tpls>
      </m>
      <n v="45" in="0">
        <tpls c="7">
          <tpl hier="1" item="4"/>
          <tpl hier="3" item="7"/>
          <tpl hier="20" item="1"/>
          <tpl fld="0" item="4"/>
          <tpl hier="26" item="2"/>
          <tpl fld="1" item="2"/>
          <tpl hier="43" item="0"/>
        </tpls>
      </n>
      <n v="105" in="0">
        <tpls c="7">
          <tpl hier="1" item="4"/>
          <tpl hier="3" item="7"/>
          <tpl hier="20" item="1"/>
          <tpl fld="0" item="4"/>
          <tpl hier="26" item="2"/>
          <tpl fld="1" item="3"/>
          <tpl hier="43" item="0"/>
        </tpls>
      </n>
      <n v="0.42857142857142855" in="1">
        <tpls c="7">
          <tpl hier="1" item="4"/>
          <tpl hier="3" item="7"/>
          <tpl hier="20" item="1"/>
          <tpl fld="0" item="4"/>
          <tpl hier="26" item="2"/>
          <tpl fld="1" item="1"/>
          <tpl hier="43" item="0"/>
        </tpls>
      </n>
      <n v="96" in="0">
        <tpls c="7">
          <tpl hier="1" item="4"/>
          <tpl hier="3" item="7"/>
          <tpl hier="20" item="1"/>
          <tpl fld="0" item="0"/>
          <tpl hier="26" item="2"/>
          <tpl fld="1" item="2"/>
          <tpl hier="43" item="0"/>
        </tpls>
      </n>
      <n v="0.54545454545454541" in="1">
        <tpls c="7">
          <tpl hier="1" item="4"/>
          <tpl hier="3" item="7"/>
          <tpl hier="20" item="1"/>
          <tpl fld="0" item="0"/>
          <tpl hier="26" item="2"/>
          <tpl fld="1" item="1"/>
          <tpl hier="43" item="0"/>
        </tpls>
      </n>
      <n v="176" in="0">
        <tpls c="7">
          <tpl hier="1" item="4"/>
          <tpl hier="3" item="7"/>
          <tpl hier="20" item="1"/>
          <tpl fld="0" item="0"/>
          <tpl hier="26" item="2"/>
          <tpl fld="1" item="3"/>
          <tpl hier="43" item="0"/>
        </tpls>
      </n>
      <n v="0.58333333333333337" in="1">
        <tpls c="7">
          <tpl hier="1" item="4"/>
          <tpl hier="3" item="7"/>
          <tpl hier="20" item="1"/>
          <tpl fld="0" item="5"/>
          <tpl hier="26" item="2"/>
          <tpl fld="1" item="1"/>
          <tpl hier="43" item="0"/>
        </tpls>
      </n>
      <n v="14" in="0">
        <tpls c="7">
          <tpl hier="1" item="4"/>
          <tpl hier="3" item="7"/>
          <tpl hier="20" item="1"/>
          <tpl fld="0" item="5"/>
          <tpl hier="26" item="2"/>
          <tpl fld="1" item="2"/>
          <tpl hier="43" item="0"/>
        </tpls>
      </n>
      <n v="24" in="0">
        <tpls c="7">
          <tpl hier="1" item="4"/>
          <tpl hier="3" item="7"/>
          <tpl hier="20" item="1"/>
          <tpl fld="0" item="5"/>
          <tpl hier="26" item="2"/>
          <tpl fld="1" item="3"/>
          <tpl hier="43" item="0"/>
        </tpls>
      </n>
      <n v="18" in="0">
        <tpls c="7">
          <tpl hier="1" item="4"/>
          <tpl hier="3" item="7"/>
          <tpl hier="20" item="1"/>
          <tpl fld="0" item="1"/>
          <tpl hier="26" item="2"/>
          <tpl fld="1" item="2"/>
          <tpl hier="43" item="0"/>
        </tpls>
      </n>
      <n v="24" in="0">
        <tpls c="7">
          <tpl hier="1" item="4"/>
          <tpl hier="3" item="7"/>
          <tpl hier="20" item="1"/>
          <tpl fld="0" item="1"/>
          <tpl hier="26" item="2"/>
          <tpl fld="1" item="3"/>
          <tpl hier="43" item="0"/>
        </tpls>
      </n>
      <n v="0.75" in="1">
        <tpls c="7">
          <tpl hier="1" item="4"/>
          <tpl hier="3" item="7"/>
          <tpl hier="20" item="1"/>
          <tpl fld="0" item="1"/>
          <tpl hier="26" item="2"/>
          <tpl fld="1" item="1"/>
          <tpl hier="43" item="0"/>
        </tpls>
      </n>
      <n v="7" in="0">
        <tpls c="7">
          <tpl hier="1" item="4"/>
          <tpl hier="3" item="7"/>
          <tpl hier="20" item="1"/>
          <tpl fld="0" item="6"/>
          <tpl hier="26" item="2"/>
          <tpl fld="1" item="2"/>
          <tpl hier="43" item="0"/>
        </tpls>
      </n>
      <n v="12" in="0">
        <tpls c="7">
          <tpl hier="1" item="4"/>
          <tpl hier="3" item="7"/>
          <tpl hier="20" item="1"/>
          <tpl fld="0" item="6"/>
          <tpl hier="26" item="2"/>
          <tpl fld="1" item="3"/>
          <tpl hier="43" item="0"/>
        </tpls>
      </n>
      <n v="0.58333333333333337" in="1">
        <tpls c="7">
          <tpl hier="1" item="4"/>
          <tpl hier="3" item="7"/>
          <tpl hier="20" item="1"/>
          <tpl fld="0" item="6"/>
          <tpl hier="26" item="2"/>
          <tpl fld="1" item="1"/>
          <tpl hier="43" item="0"/>
        </tpls>
      </n>
      <m in="0">
        <tpls c="7">
          <tpl hier="1" item="4"/>
          <tpl hier="3" item="7"/>
          <tpl hier="20" item="1"/>
          <tpl fld="0" item="3"/>
          <tpl hier="26" item="2"/>
          <tpl fld="1" item="2"/>
          <tpl hier="43" item="0"/>
        </tpls>
      </m>
      <m in="1">
        <tpls c="7">
          <tpl hier="1" item="4"/>
          <tpl hier="3" item="7"/>
          <tpl hier="20" item="1"/>
          <tpl fld="0" item="3"/>
          <tpl hier="26" item="2"/>
          <tpl fld="1" item="1"/>
          <tpl hier="43" item="0"/>
        </tpls>
      </m>
      <m in="0">
        <tpls c="7">
          <tpl hier="1" item="4"/>
          <tpl hier="3" item="7"/>
          <tpl hier="20" item="1"/>
          <tpl fld="0" item="3"/>
          <tpl hier="26" item="2"/>
          <tpl fld="1" item="3"/>
          <tpl hier="43" item="0"/>
        </tpls>
      </m>
      <n v="100.5" in="0">
        <tpls c="6">
          <tpl hier="1" item="4"/>
          <tpl hier="3" item="8"/>
          <tpl hier="20" item="1"/>
          <tpl hier="26" item="2"/>
          <tpl fld="1" item="0"/>
          <tpl hier="43" item="0"/>
        </tpls>
      </n>
      <n v="0.48424543946932008" in="1">
        <tpls c="6">
          <tpl hier="1" item="4"/>
          <tpl hier="3" item="8"/>
          <tpl hier="20" item="1"/>
          <tpl hier="26" item="2"/>
          <tpl fld="1" item="1"/>
          <tpl hier="43" item="0"/>
        </tpls>
      </n>
      <n v="584" in="0">
        <tpls c="6">
          <tpl hier="1" item="4"/>
          <tpl hier="3" item="8"/>
          <tpl hier="20" item="1"/>
          <tpl hier="26" item="2"/>
          <tpl fld="1" item="2"/>
          <tpl hier="43" item="0"/>
        </tpls>
      </n>
      <n v="1206" in="0">
        <tpls c="6">
          <tpl hier="1" item="4"/>
          <tpl hier="3" item="8"/>
          <tpl hier="20" item="1"/>
          <tpl hier="26" item="2"/>
          <tpl fld="1" item="3"/>
          <tpl hier="43" item="0"/>
        </tpls>
      </n>
      <n v="12" in="0">
        <tpls c="6">
          <tpl hier="1" item="4"/>
          <tpl hier="3" item="8"/>
          <tpl hier="20" item="1"/>
          <tpl hier="26" item="2"/>
          <tpl fld="1" item="4"/>
          <tpl hier="43" item="0"/>
        </tpls>
      </n>
      <m in="0">
        <tpls c="7">
          <tpl hier="1" item="4"/>
          <tpl hier="3" item="8"/>
          <tpl hier="20" item="1"/>
          <tpl fld="0" item="2"/>
          <tpl hier="26" item="2"/>
          <tpl fld="1" item="3"/>
          <tpl hier="43" item="0"/>
        </tpls>
      </m>
      <m in="1">
        <tpls c="7">
          <tpl hier="1" item="4"/>
          <tpl hier="3" item="8"/>
          <tpl hier="20" item="1"/>
          <tpl fld="0" item="2"/>
          <tpl hier="26" item="2"/>
          <tpl fld="1" item="1"/>
          <tpl hier="43" item="0"/>
        </tpls>
      </m>
      <m in="0">
        <tpls c="7">
          <tpl hier="1" item="4"/>
          <tpl hier="3" item="8"/>
          <tpl hier="20" item="1"/>
          <tpl fld="0" item="2"/>
          <tpl hier="26" item="2"/>
          <tpl fld="1" item="2"/>
          <tpl hier="43" item="0"/>
        </tpls>
      </m>
      <n v="95" in="0">
        <tpls c="7">
          <tpl hier="1" item="4"/>
          <tpl hier="3" item="8"/>
          <tpl hier="20" item="1"/>
          <tpl fld="0" item="4"/>
          <tpl hier="26" item="2"/>
          <tpl fld="1" item="2"/>
          <tpl hier="43" item="0"/>
        </tpls>
      </n>
      <n v="215" in="0">
        <tpls c="7">
          <tpl hier="1" item="4"/>
          <tpl hier="3" item="8"/>
          <tpl hier="20" item="1"/>
          <tpl fld="0" item="4"/>
          <tpl hier="26" item="2"/>
          <tpl fld="1" item="3"/>
          <tpl hier="43" item="0"/>
        </tpls>
      </n>
      <n v="0.44186046511627908" in="1">
        <tpls c="7">
          <tpl hier="1" item="4"/>
          <tpl hier="3" item="8"/>
          <tpl hier="20" item="1"/>
          <tpl fld="0" item="4"/>
          <tpl hier="26" item="2"/>
          <tpl fld="1" item="1"/>
          <tpl hier="43" item="0"/>
        </tpls>
      </n>
      <m in="0">
        <tpls c="7">
          <tpl hier="1" item="4"/>
          <tpl hier="3" item="8"/>
          <tpl hier="20" item="1"/>
          <tpl fld="0" item="0"/>
          <tpl hier="26" item="2"/>
          <tpl fld="1" item="2"/>
          <tpl hier="43" item="0"/>
        </tpls>
      </m>
      <m in="1">
        <tpls c="7">
          <tpl hier="1" item="4"/>
          <tpl hier="3" item="8"/>
          <tpl hier="20" item="1"/>
          <tpl fld="0" item="0"/>
          <tpl hier="26" item="2"/>
          <tpl fld="1" item="1"/>
          <tpl hier="43" item="0"/>
        </tpls>
      </m>
      <m in="0">
        <tpls c="7">
          <tpl hier="1" item="4"/>
          <tpl hier="3" item="8"/>
          <tpl hier="20" item="1"/>
          <tpl fld="0" item="0"/>
          <tpl hier="26" item="2"/>
          <tpl fld="1" item="3"/>
          <tpl hier="43" item="0"/>
        </tpls>
      </m>
      <n v="0.58333333333333337" in="1">
        <tpls c="7">
          <tpl hier="1" item="4"/>
          <tpl hier="3" item="8"/>
          <tpl hier="20" item="1"/>
          <tpl fld="0" item="5"/>
          <tpl hier="26" item="2"/>
          <tpl fld="1" item="1"/>
          <tpl hier="43" item="0"/>
        </tpls>
      </n>
      <n v="21" in="0">
        <tpls c="7">
          <tpl hier="1" item="4"/>
          <tpl hier="3" item="8"/>
          <tpl hier="20" item="1"/>
          <tpl fld="0" item="5"/>
          <tpl hier="26" item="2"/>
          <tpl fld="1" item="2"/>
          <tpl hier="43" item="0"/>
        </tpls>
      </n>
      <n v="36" in="0">
        <tpls c="7">
          <tpl hier="1" item="4"/>
          <tpl hier="3" item="8"/>
          <tpl hier="20" item="1"/>
          <tpl fld="0" item="5"/>
          <tpl hier="26" item="2"/>
          <tpl fld="1" item="3"/>
          <tpl hier="43" item="0"/>
        </tpls>
      </n>
      <n v="27" in="0">
        <tpls c="7">
          <tpl hier="1" item="4"/>
          <tpl hier="3" item="8"/>
          <tpl hier="20" item="1"/>
          <tpl fld="0" item="1"/>
          <tpl hier="26" item="2"/>
          <tpl fld="1" item="2"/>
          <tpl hier="43" item="0"/>
        </tpls>
      </n>
      <n v="36" in="0">
        <tpls c="7">
          <tpl hier="1" item="4"/>
          <tpl hier="3" item="8"/>
          <tpl hier="20" item="1"/>
          <tpl fld="0" item="1"/>
          <tpl hier="26" item="2"/>
          <tpl fld="1" item="3"/>
          <tpl hier="43" item="0"/>
        </tpls>
      </n>
      <n v="0.75" in="1">
        <tpls c="7">
          <tpl hier="1" item="4"/>
          <tpl hier="3" item="8"/>
          <tpl hier="20" item="1"/>
          <tpl fld="0" item="1"/>
          <tpl hier="26" item="2"/>
          <tpl fld="1" item="1"/>
          <tpl hier="43" item="0"/>
        </tpls>
      </n>
      <n v="14" in="0">
        <tpls c="7">
          <tpl hier="1" item="4"/>
          <tpl hier="3" item="8"/>
          <tpl hier="20" item="1"/>
          <tpl fld="0" item="6"/>
          <tpl hier="26" item="2"/>
          <tpl fld="1" item="2"/>
          <tpl hier="43" item="0"/>
        </tpls>
      </n>
      <n v="24" in="0">
        <tpls c="7">
          <tpl hier="1" item="4"/>
          <tpl hier="3" item="8"/>
          <tpl hier="20" item="1"/>
          <tpl fld="0" item="6"/>
          <tpl hier="26" item="2"/>
          <tpl fld="1" item="3"/>
          <tpl hier="43" item="0"/>
        </tpls>
      </n>
      <n v="0.58333333333333337" in="1">
        <tpls c="7">
          <tpl hier="1" item="4"/>
          <tpl hier="3" item="8"/>
          <tpl hier="20" item="1"/>
          <tpl fld="0" item="6"/>
          <tpl hier="26" item="2"/>
          <tpl fld="1" item="1"/>
          <tpl hier="43" item="0"/>
        </tpls>
      </n>
      <m in="0">
        <tpls c="7">
          <tpl hier="1" item="4"/>
          <tpl hier="3" item="8"/>
          <tpl hier="20" item="1"/>
          <tpl fld="0" item="3"/>
          <tpl hier="26" item="2"/>
          <tpl fld="1" item="2"/>
          <tpl hier="43" item="0"/>
        </tpls>
      </m>
      <m in="1">
        <tpls c="7">
          <tpl hier="1" item="4"/>
          <tpl hier="3" item="8"/>
          <tpl hier="20" item="1"/>
          <tpl fld="0" item="3"/>
          <tpl hier="26" item="2"/>
          <tpl fld="1" item="1"/>
          <tpl hier="43" item="0"/>
        </tpls>
      </m>
      <m in="0">
        <tpls c="7">
          <tpl hier="1" item="4"/>
          <tpl hier="3" item="8"/>
          <tpl hier="20" item="1"/>
          <tpl fld="0" item="3"/>
          <tpl hier="26" item="2"/>
          <tpl fld="1" item="3"/>
          <tpl hier="43" item="0"/>
        </tpls>
      </m>
      <n v="62.266666666666666" in="0">
        <tpls c="6">
          <tpl hier="1" item="4"/>
          <tpl hier="3" item="9"/>
          <tpl hier="20" item="1"/>
          <tpl hier="26" item="2"/>
          <tpl fld="1" item="0"/>
          <tpl hier="43" item="0"/>
        </tpls>
      </n>
      <n v="0.50428265524625271" in="1">
        <tpls c="6">
          <tpl hier="1" item="4"/>
          <tpl hier="3" item="9"/>
          <tpl hier="20" item="1"/>
          <tpl hier="26" item="2"/>
          <tpl fld="1" item="1"/>
          <tpl hier="43" item="0"/>
        </tpls>
      </n>
      <n v="471" in="0">
        <tpls c="6">
          <tpl hier="1" item="4"/>
          <tpl hier="3" item="9"/>
          <tpl hier="20" item="1"/>
          <tpl hier="26" item="2"/>
          <tpl fld="1" item="2"/>
          <tpl hier="43" item="0"/>
        </tpls>
      </n>
      <n v="934" in="0">
        <tpls c="6">
          <tpl hier="1" item="4"/>
          <tpl hier="3" item="9"/>
          <tpl hier="20" item="1"/>
          <tpl hier="26" item="2"/>
          <tpl fld="1" item="3"/>
          <tpl hier="43" item="0"/>
        </tpls>
      </n>
      <n v="15" in="0">
        <tpls c="6">
          <tpl hier="1" item="4"/>
          <tpl hier="3" item="9"/>
          <tpl hier="20" item="1"/>
          <tpl hier="26" item="2"/>
          <tpl fld="1" item="4"/>
          <tpl hier="43" item="0"/>
        </tpls>
      </n>
      <m in="0">
        <tpls c="7">
          <tpl hier="1" item="4"/>
          <tpl hier="3" item="9"/>
          <tpl hier="20" item="1"/>
          <tpl fld="0" item="2"/>
          <tpl hier="26" item="2"/>
          <tpl fld="1" item="3"/>
          <tpl hier="43" item="0"/>
        </tpls>
      </m>
      <m in="1">
        <tpls c="7">
          <tpl hier="1" item="4"/>
          <tpl hier="3" item="9"/>
          <tpl hier="20" item="1"/>
          <tpl fld="0" item="2"/>
          <tpl hier="26" item="2"/>
          <tpl fld="1" item="1"/>
          <tpl hier="43" item="0"/>
        </tpls>
      </m>
      <m in="0">
        <tpls c="7">
          <tpl hier="1" item="4"/>
          <tpl hier="3" item="9"/>
          <tpl hier="20" item="1"/>
          <tpl fld="0" item="2"/>
          <tpl hier="26" item="2"/>
          <tpl fld="1" item="2"/>
          <tpl hier="43" item="0"/>
        </tpls>
      </m>
      <n v="50" in="0">
        <tpls c="7">
          <tpl hier="1" item="4"/>
          <tpl hier="3" item="9"/>
          <tpl hier="20" item="1"/>
          <tpl fld="0" item="4"/>
          <tpl hier="26" item="2"/>
          <tpl fld="1" item="2"/>
          <tpl hier="43" item="0"/>
        </tpls>
      </n>
      <n v="110" in="0">
        <tpls c="7">
          <tpl hier="1" item="4"/>
          <tpl hier="3" item="9"/>
          <tpl hier="20" item="1"/>
          <tpl fld="0" item="4"/>
          <tpl hier="26" item="2"/>
          <tpl fld="1" item="3"/>
          <tpl hier="43" item="0"/>
        </tpls>
      </n>
      <n v="0.45454545454545453" in="1">
        <tpls c="7">
          <tpl hier="1" item="4"/>
          <tpl hier="3" item="9"/>
          <tpl hier="20" item="1"/>
          <tpl fld="0" item="4"/>
          <tpl hier="26" item="2"/>
          <tpl fld="1" item="1"/>
          <tpl hier="43" item="0"/>
        </tpls>
      </n>
      <n v="38" in="0">
        <tpls c="7">
          <tpl hier="1" item="4"/>
          <tpl hier="3" item="9"/>
          <tpl hier="20" item="1"/>
          <tpl fld="0" item="0"/>
          <tpl hier="26" item="2"/>
          <tpl fld="1" item="2"/>
          <tpl hier="43" item="0"/>
        </tpls>
      </n>
      <n v="0.48717948717948717" in="1">
        <tpls c="7">
          <tpl hier="1" item="4"/>
          <tpl hier="3" item="9"/>
          <tpl hier="20" item="1"/>
          <tpl fld="0" item="0"/>
          <tpl hier="26" item="2"/>
          <tpl fld="1" item="1"/>
          <tpl hier="43" item="0"/>
        </tpls>
      </n>
      <n v="78" in="0">
        <tpls c="7">
          <tpl hier="1" item="4"/>
          <tpl hier="3" item="9"/>
          <tpl hier="20" item="1"/>
          <tpl fld="0" item="0"/>
          <tpl hier="26" item="2"/>
          <tpl fld="1" item="3"/>
          <tpl hier="43" item="0"/>
        </tpls>
      </n>
      <n v="0.58333333333333337" in="1">
        <tpls c="7">
          <tpl hier="1" item="4"/>
          <tpl hier="3" item="9"/>
          <tpl hier="20" item="1"/>
          <tpl fld="0" item="5"/>
          <tpl hier="26" item="2"/>
          <tpl fld="1" item="1"/>
          <tpl hier="43" item="0"/>
        </tpls>
      </n>
      <n v="21" in="0">
        <tpls c="7">
          <tpl hier="1" item="4"/>
          <tpl hier="3" item="9"/>
          <tpl hier="20" item="1"/>
          <tpl fld="0" item="5"/>
          <tpl hier="26" item="2"/>
          <tpl fld="1" item="2"/>
          <tpl hier="43" item="0"/>
        </tpls>
      </n>
      <n v="36" in="0">
        <tpls c="7">
          <tpl hier="1" item="4"/>
          <tpl hier="3" item="9"/>
          <tpl hier="20" item="1"/>
          <tpl fld="0" item="5"/>
          <tpl hier="26" item="2"/>
          <tpl fld="1" item="3"/>
          <tpl hier="43" item="0"/>
        </tpls>
      </n>
      <n v="63" in="0">
        <tpls c="7">
          <tpl hier="1" item="4"/>
          <tpl hier="3" item="9"/>
          <tpl hier="20" item="1"/>
          <tpl fld="0" item="1"/>
          <tpl hier="26" item="2"/>
          <tpl fld="1" item="2"/>
          <tpl hier="43" item="0"/>
        </tpls>
      </n>
      <n v="84" in="0">
        <tpls c="7">
          <tpl hier="1" item="4"/>
          <tpl hier="3" item="9"/>
          <tpl hier="20" item="1"/>
          <tpl fld="0" item="1"/>
          <tpl hier="26" item="2"/>
          <tpl fld="1" item="3"/>
          <tpl hier="43" item="0"/>
        </tpls>
      </n>
      <n v="0.75" in="1">
        <tpls c="7">
          <tpl hier="1" item="4"/>
          <tpl hier="3" item="9"/>
          <tpl hier="20" item="1"/>
          <tpl fld="0" item="1"/>
          <tpl hier="26" item="2"/>
          <tpl fld="1" item="1"/>
          <tpl hier="43" item="0"/>
        </tpls>
      </n>
      <n v="7" in="0">
        <tpls c="7">
          <tpl hier="1" item="4"/>
          <tpl hier="3" item="9"/>
          <tpl hier="20" item="1"/>
          <tpl fld="0" item="6"/>
          <tpl hier="26" item="2"/>
          <tpl fld="1" item="2"/>
          <tpl hier="43" item="0"/>
        </tpls>
      </n>
      <n v="12" in="0">
        <tpls c="7">
          <tpl hier="1" item="4"/>
          <tpl hier="3" item="9"/>
          <tpl hier="20" item="1"/>
          <tpl fld="0" item="6"/>
          <tpl hier="26" item="2"/>
          <tpl fld="1" item="3"/>
          <tpl hier="43" item="0"/>
        </tpls>
      </n>
      <n v="0.58333333333333337" in="1">
        <tpls c="7">
          <tpl hier="1" item="4"/>
          <tpl hier="3" item="9"/>
          <tpl hier="20" item="1"/>
          <tpl fld="0" item="6"/>
          <tpl hier="26" item="2"/>
          <tpl fld="1" item="1"/>
          <tpl hier="43" item="0"/>
        </tpls>
      </n>
      <m in="0">
        <tpls c="7">
          <tpl hier="1" item="4"/>
          <tpl hier="3" item="9"/>
          <tpl hier="20" item="1"/>
          <tpl fld="0" item="3"/>
          <tpl hier="26" item="2"/>
          <tpl fld="1" item="2"/>
          <tpl hier="43" item="0"/>
        </tpls>
      </m>
      <m in="1">
        <tpls c="7">
          <tpl hier="1" item="4"/>
          <tpl hier="3" item="9"/>
          <tpl hier="20" item="1"/>
          <tpl fld="0" item="3"/>
          <tpl hier="26" item="2"/>
          <tpl fld="1" item="1"/>
          <tpl hier="43" item="0"/>
        </tpls>
      </m>
      <m in="0">
        <tpls c="7">
          <tpl hier="1" item="4"/>
          <tpl hier="3" item="9"/>
          <tpl hier="20" item="1"/>
          <tpl fld="0" item="3"/>
          <tpl hier="26" item="2"/>
          <tpl fld="1" item="3"/>
          <tpl hier="43" item="0"/>
        </tpls>
      </m>
      <n v="68.138888888888886" in="0">
        <tpls c="6">
          <tpl hier="1" item="4"/>
          <tpl hier="3" item="3"/>
          <tpl hier="20" item="10"/>
          <tpl hier="26" item="2"/>
          <tpl fld="1" item="0"/>
          <tpl hier="43" item="0"/>
        </tpls>
      </n>
      <n v="0.49327354260089684" in="1">
        <tpls c="6">
          <tpl hier="1" item="4"/>
          <tpl hier="3" item="3"/>
          <tpl hier="20" item="10"/>
          <tpl hier="26" item="2"/>
          <tpl fld="1" item="1"/>
          <tpl hier="43" item="0"/>
        </tpls>
      </n>
      <n v="1210" in="0">
        <tpls c="6">
          <tpl hier="1" item="4"/>
          <tpl hier="3" item="3"/>
          <tpl hier="20" item="10"/>
          <tpl hier="26" item="2"/>
          <tpl fld="1" item="2"/>
          <tpl hier="43" item="0"/>
        </tpls>
      </n>
      <n v="2453" in="0">
        <tpls c="6">
          <tpl hier="1" item="4"/>
          <tpl hier="3" item="3"/>
          <tpl hier="20" item="10"/>
          <tpl hier="26" item="2"/>
          <tpl fld="1" item="3"/>
          <tpl hier="43" item="0"/>
        </tpls>
      </n>
      <n v="36" in="0">
        <tpls c="6">
          <tpl hier="1" item="4"/>
          <tpl hier="3" item="3"/>
          <tpl hier="20" item="10"/>
          <tpl hier="26" item="2"/>
          <tpl fld="1" item="4"/>
          <tpl hier="43" item="0"/>
        </tpls>
      </n>
      <m in="0">
        <tpls c="7">
          <tpl hier="1" item="4"/>
          <tpl hier="3" item="3"/>
          <tpl hier="20" item="10"/>
          <tpl fld="0" item="2"/>
          <tpl hier="26" item="2"/>
          <tpl fld="1" item="3"/>
          <tpl hier="43" item="0"/>
        </tpls>
      </m>
      <m in="1">
        <tpls c="7">
          <tpl hier="1" item="4"/>
          <tpl hier="3" item="3"/>
          <tpl hier="20" item="10"/>
          <tpl fld="0" item="2"/>
          <tpl hier="26" item="2"/>
          <tpl fld="1" item="1"/>
          <tpl hier="43" item="0"/>
        </tpls>
      </m>
      <m in="0">
        <tpls c="7">
          <tpl hier="1" item="4"/>
          <tpl hier="3" item="3"/>
          <tpl hier="20" item="10"/>
          <tpl fld="0" item="2"/>
          <tpl hier="26" item="2"/>
          <tpl fld="1" item="2"/>
          <tpl hier="43" item="0"/>
        </tpls>
      </m>
      <n v="110" in="0">
        <tpls c="7">
          <tpl hier="1" item="4"/>
          <tpl hier="3" item="3"/>
          <tpl hier="20" item="10"/>
          <tpl fld="0" item="4"/>
          <tpl hier="26" item="2"/>
          <tpl fld="1" item="2"/>
          <tpl hier="43" item="0"/>
        </tpls>
      </n>
      <n v="260" in="0">
        <tpls c="7">
          <tpl hier="1" item="4"/>
          <tpl hier="3" item="3"/>
          <tpl hier="20" item="10"/>
          <tpl fld="0" item="4"/>
          <tpl hier="26" item="2"/>
          <tpl fld="1" item="3"/>
          <tpl hier="43" item="0"/>
        </tpls>
      </n>
      <n v="0.42307692307692307" in="1">
        <tpls c="7">
          <tpl hier="1" item="4"/>
          <tpl hier="3" item="3"/>
          <tpl hier="20" item="10"/>
          <tpl fld="0" item="4"/>
          <tpl hier="26" item="2"/>
          <tpl fld="1" item="1"/>
          <tpl hier="43" item="0"/>
        </tpls>
      </n>
      <n v="150" in="0">
        <tpls c="7">
          <tpl hier="1" item="4"/>
          <tpl hier="3" item="3"/>
          <tpl hier="20" item="10"/>
          <tpl fld="0" item="0"/>
          <tpl hier="26" item="2"/>
          <tpl fld="1" item="2"/>
          <tpl hier="43" item="0"/>
        </tpls>
      </n>
      <n v="0.5" in="1">
        <tpls c="7">
          <tpl hier="1" item="4"/>
          <tpl hier="3" item="3"/>
          <tpl hier="20" item="10"/>
          <tpl fld="0" item="0"/>
          <tpl hier="26" item="2"/>
          <tpl fld="1" item="1"/>
          <tpl hier="43" item="0"/>
        </tpls>
      </n>
      <n v="300" in="0">
        <tpls c="7">
          <tpl hier="1" item="4"/>
          <tpl hier="3" item="3"/>
          <tpl hier="20" item="10"/>
          <tpl fld="0" item="0"/>
          <tpl hier="26" item="2"/>
          <tpl fld="1" item="3"/>
          <tpl hier="43" item="0"/>
        </tpls>
      </n>
      <n v="0.58333333333333337" in="1">
        <tpls c="7">
          <tpl hier="1" item="4"/>
          <tpl hier="3" item="3"/>
          <tpl hier="20" item="10"/>
          <tpl fld="0" item="5"/>
          <tpl hier="26" item="2"/>
          <tpl fld="1" item="1"/>
          <tpl hier="43" item="0"/>
        </tpls>
      </n>
      <n v="42" in="0">
        <tpls c="7">
          <tpl hier="1" item="4"/>
          <tpl hier="3" item="3"/>
          <tpl hier="20" item="10"/>
          <tpl fld="0" item="5"/>
          <tpl hier="26" item="2"/>
          <tpl fld="1" item="2"/>
          <tpl hier="43" item="0"/>
        </tpls>
      </n>
      <n v="72" in="0">
        <tpls c="7">
          <tpl hier="1" item="4"/>
          <tpl hier="3" item="3"/>
          <tpl hier="20" item="10"/>
          <tpl fld="0" item="5"/>
          <tpl hier="26" item="2"/>
          <tpl fld="1" item="3"/>
          <tpl hier="43" item="0"/>
        </tpls>
      </n>
      <n v="31" in="0">
        <tpls c="7">
          <tpl hier="1" item="4"/>
          <tpl hier="3" item="3"/>
          <tpl hier="20" item="10"/>
          <tpl fld="0" item="1"/>
          <tpl hier="26" item="2"/>
          <tpl fld="1" item="2"/>
          <tpl hier="43" item="0"/>
        </tpls>
      </n>
      <n v="43" in="0">
        <tpls c="7">
          <tpl hier="1" item="4"/>
          <tpl hier="3" item="3"/>
          <tpl hier="20" item="10"/>
          <tpl fld="0" item="1"/>
          <tpl hier="26" item="2"/>
          <tpl fld="1" item="3"/>
          <tpl hier="43" item="0"/>
        </tpls>
      </n>
      <n v="0.72093023255813948" in="1">
        <tpls c="7">
          <tpl hier="1" item="4"/>
          <tpl hier="3" item="3"/>
          <tpl hier="20" item="10"/>
          <tpl fld="0" item="1"/>
          <tpl hier="26" item="2"/>
          <tpl fld="1" item="1"/>
          <tpl hier="43" item="0"/>
        </tpls>
      </n>
      <n v="2" in="0">
        <tpls c="7">
          <tpl hier="1" item="4"/>
          <tpl hier="3" item="3"/>
          <tpl hier="20" item="10"/>
          <tpl fld="0" item="6"/>
          <tpl hier="26" item="2"/>
          <tpl fld="1" item="2"/>
          <tpl hier="43" item="0"/>
        </tpls>
      </n>
      <n v="7" in="0">
        <tpls c="7">
          <tpl hier="1" item="4"/>
          <tpl hier="3" item="3"/>
          <tpl hier="20" item="10"/>
          <tpl fld="0" item="6"/>
          <tpl hier="26" item="2"/>
          <tpl fld="1" item="3"/>
          <tpl hier="43" item="0"/>
        </tpls>
      </n>
      <n v="0.2857142857142857" in="1">
        <tpls c="7">
          <tpl hier="1" item="4"/>
          <tpl hier="3" item="3"/>
          <tpl hier="20" item="10"/>
          <tpl fld="0" item="6"/>
          <tpl hier="26" item="2"/>
          <tpl fld="1" item="1"/>
          <tpl hier="43" item="0"/>
        </tpls>
      </n>
      <m in="0">
        <tpls c="7">
          <tpl hier="1" item="4"/>
          <tpl hier="3" item="3"/>
          <tpl hier="20" item="10"/>
          <tpl fld="0" item="3"/>
          <tpl hier="26" item="2"/>
          <tpl fld="1" item="2"/>
          <tpl hier="43" item="0"/>
        </tpls>
      </m>
      <m in="1">
        <tpls c="7">
          <tpl hier="1" item="4"/>
          <tpl hier="3" item="3"/>
          <tpl hier="20" item="10"/>
          <tpl fld="0" item="3"/>
          <tpl hier="26" item="2"/>
          <tpl fld="1" item="1"/>
          <tpl hier="43" item="0"/>
        </tpls>
      </m>
      <m in="0">
        <tpls c="7">
          <tpl hier="1" item="4"/>
          <tpl hier="3" item="3"/>
          <tpl hier="20" item="10"/>
          <tpl fld="0" item="3"/>
          <tpl hier="26" item="2"/>
          <tpl fld="1" item="3"/>
          <tpl hier="43" item="0"/>
        </tpls>
      </m>
      <n v="90.5" in="0">
        <tpls c="6">
          <tpl hier="1" item="4"/>
          <tpl hier="3" item="3"/>
          <tpl hier="20" item="1"/>
          <tpl hier="26" item="11"/>
          <tpl fld="1" item="0"/>
          <tpl hier="43" item="0"/>
        </tpls>
      </n>
      <n v="0.43646408839779005" in="1">
        <tpls c="6">
          <tpl hier="1" item="4"/>
          <tpl hier="3" item="3"/>
          <tpl hier="20" item="1"/>
          <tpl hier="26" item="11"/>
          <tpl fld="1" item="1"/>
          <tpl hier="43" item="0"/>
        </tpls>
      </n>
      <n v="395" in="0">
        <tpls c="6">
          <tpl hier="1" item="4"/>
          <tpl hier="3" item="3"/>
          <tpl hier="20" item="1"/>
          <tpl hier="26" item="11"/>
          <tpl fld="1" item="2"/>
          <tpl hier="43" item="0"/>
        </tpls>
      </n>
      <n v="905" in="0">
        <tpls c="6">
          <tpl hier="1" item="4"/>
          <tpl hier="3" item="3"/>
          <tpl hier="20" item="1"/>
          <tpl hier="26" item="11"/>
          <tpl fld="1" item="3"/>
          <tpl hier="43" item="0"/>
        </tpls>
      </n>
      <n v="10" in="0">
        <tpls c="6">
          <tpl hier="1" item="4"/>
          <tpl hier="3" item="3"/>
          <tpl hier="20" item="1"/>
          <tpl hier="26" item="11"/>
          <tpl fld="1" item="4"/>
          <tpl hier="43" item="0"/>
        </tpls>
      </n>
      <m in="0">
        <tpls c="7">
          <tpl hier="1" item="4"/>
          <tpl hier="3" item="3"/>
          <tpl hier="20" item="1"/>
          <tpl fld="0" item="2"/>
          <tpl hier="26" item="11"/>
          <tpl fld="1" item="3"/>
          <tpl hier="43" item="0"/>
        </tpls>
      </m>
      <m in="1">
        <tpls c="7">
          <tpl hier="1" item="4"/>
          <tpl hier="3" item="3"/>
          <tpl hier="20" item="1"/>
          <tpl fld="0" item="2"/>
          <tpl hier="26" item="11"/>
          <tpl fld="1" item="1"/>
          <tpl hier="43" item="0"/>
        </tpls>
      </m>
      <m in="0">
        <tpls c="7">
          <tpl hier="1" item="4"/>
          <tpl hier="3" item="3"/>
          <tpl hier="20" item="1"/>
          <tpl fld="0" item="2"/>
          <tpl hier="26" item="11"/>
          <tpl fld="1" item="2"/>
          <tpl hier="43" item="0"/>
        </tpls>
      </m>
      <n v="395" in="0">
        <tpls c="7">
          <tpl hier="1" item="4"/>
          <tpl hier="3" item="3"/>
          <tpl hier="20" item="1"/>
          <tpl fld="0" item="4"/>
          <tpl hier="26" item="11"/>
          <tpl fld="1" item="2"/>
          <tpl hier="43" item="0"/>
        </tpls>
      </n>
      <n v="905" in="0">
        <tpls c="7">
          <tpl hier="1" item="4"/>
          <tpl hier="3" item="3"/>
          <tpl hier="20" item="1"/>
          <tpl fld="0" item="4"/>
          <tpl hier="26" item="11"/>
          <tpl fld="1" item="3"/>
          <tpl hier="43" item="0"/>
        </tpls>
      </n>
      <n v="0.43646408839779005" in="1">
        <tpls c="7">
          <tpl hier="1" item="4"/>
          <tpl hier="3" item="3"/>
          <tpl hier="20" item="1"/>
          <tpl fld="0" item="4"/>
          <tpl hier="26" item="11"/>
          <tpl fld="1" item="1"/>
          <tpl hier="43" item="0"/>
        </tpls>
      </n>
      <m>
        <tpls c="7">
          <tpl hier="1" item="4"/>
          <tpl hier="3" item="3"/>
          <tpl hier="20" item="1"/>
          <tpl fld="0" item="0"/>
          <tpl hier="26" item="11"/>
          <tpl fld="1" item="2"/>
          <tpl hier="43" item="0"/>
        </tpls>
      </m>
      <m>
        <tpls c="7">
          <tpl hier="1" item="4"/>
          <tpl hier="3" item="3"/>
          <tpl hier="20" item="1"/>
          <tpl fld="0" item="0"/>
          <tpl hier="26" item="11"/>
          <tpl fld="1" item="1"/>
          <tpl hier="43" item="0"/>
        </tpls>
      </m>
      <m>
        <tpls c="7">
          <tpl hier="1" item="4"/>
          <tpl hier="3" item="3"/>
          <tpl hier="20" item="1"/>
          <tpl fld="0" item="0"/>
          <tpl hier="26" item="11"/>
          <tpl fld="1" item="3"/>
          <tpl hier="43" item="0"/>
        </tpls>
      </m>
      <m>
        <tpls c="7">
          <tpl hier="1" item="4"/>
          <tpl hier="3" item="3"/>
          <tpl hier="20" item="1"/>
          <tpl fld="0" item="5"/>
          <tpl hier="26" item="11"/>
          <tpl fld="1" item="1"/>
          <tpl hier="43" item="0"/>
        </tpls>
      </m>
      <m>
        <tpls c="7">
          <tpl hier="1" item="4"/>
          <tpl hier="3" item="3"/>
          <tpl hier="20" item="1"/>
          <tpl fld="0" item="5"/>
          <tpl hier="26" item="11"/>
          <tpl fld="1" item="2"/>
          <tpl hier="43" item="0"/>
        </tpls>
      </m>
      <m>
        <tpls c="7">
          <tpl hier="1" item="4"/>
          <tpl hier="3" item="3"/>
          <tpl hier="20" item="1"/>
          <tpl fld="0" item="5"/>
          <tpl hier="26" item="11"/>
          <tpl fld="1" item="3"/>
          <tpl hier="43" item="0"/>
        </tpls>
      </m>
      <m>
        <tpls c="7">
          <tpl hier="1" item="4"/>
          <tpl hier="3" item="3"/>
          <tpl hier="20" item="1"/>
          <tpl fld="0" item="1"/>
          <tpl hier="26" item="11"/>
          <tpl fld="1" item="2"/>
          <tpl hier="43" item="0"/>
        </tpls>
      </m>
      <m>
        <tpls c="7">
          <tpl hier="1" item="4"/>
          <tpl hier="3" item="3"/>
          <tpl hier="20" item="1"/>
          <tpl fld="0" item="1"/>
          <tpl hier="26" item="11"/>
          <tpl fld="1" item="3"/>
          <tpl hier="43" item="0"/>
        </tpls>
      </m>
      <m>
        <tpls c="7">
          <tpl hier="1" item="4"/>
          <tpl hier="3" item="3"/>
          <tpl hier="20" item="1"/>
          <tpl fld="0" item="1"/>
          <tpl hier="26" item="11"/>
          <tpl fld="1" item="1"/>
          <tpl hier="43" item="0"/>
        </tpls>
      </m>
      <m>
        <tpls c="7">
          <tpl hier="1" item="4"/>
          <tpl hier="3" item="3"/>
          <tpl hier="20" item="1"/>
          <tpl fld="0" item="6"/>
          <tpl hier="26" item="11"/>
          <tpl fld="1" item="2"/>
          <tpl hier="43" item="0"/>
        </tpls>
      </m>
      <m>
        <tpls c="7">
          <tpl hier="1" item="4"/>
          <tpl hier="3" item="3"/>
          <tpl hier="20" item="1"/>
          <tpl fld="0" item="6"/>
          <tpl hier="26" item="11"/>
          <tpl fld="1" item="3"/>
          <tpl hier="43" item="0"/>
        </tpls>
      </m>
      <m>
        <tpls c="7">
          <tpl hier="1" item="4"/>
          <tpl hier="3" item="3"/>
          <tpl hier="20" item="1"/>
          <tpl fld="0" item="6"/>
          <tpl hier="26" item="11"/>
          <tpl fld="1" item="1"/>
          <tpl hier="43" item="0"/>
        </tpls>
      </m>
      <m in="0">
        <tpls c="7">
          <tpl hier="1" item="4"/>
          <tpl hier="3" item="3"/>
          <tpl hier="20" item="1"/>
          <tpl fld="0" item="3"/>
          <tpl hier="26" item="11"/>
          <tpl fld="1" item="2"/>
          <tpl hier="43" item="0"/>
        </tpls>
      </m>
      <m in="1">
        <tpls c="7">
          <tpl hier="1" item="4"/>
          <tpl hier="3" item="3"/>
          <tpl hier="20" item="1"/>
          <tpl fld="0" item="3"/>
          <tpl hier="26" item="11"/>
          <tpl fld="1" item="1"/>
          <tpl hier="43" item="0"/>
        </tpls>
      </m>
      <m in="0">
        <tpls c="7">
          <tpl hier="1" item="4"/>
          <tpl hier="3" item="3"/>
          <tpl hier="20" item="1"/>
          <tpl fld="0" item="3"/>
          <tpl hier="26" item="11"/>
          <tpl fld="1" item="3"/>
          <tpl hier="43" item="0"/>
        </tpls>
      </m>
      <n v="97.095238095238102" in="0">
        <tpls c="6">
          <tpl hier="1" item="4"/>
          <tpl hier="3" item="3"/>
          <tpl hier="20" item="1"/>
          <tpl hier="26" item="12"/>
          <tpl fld="1" item="0"/>
          <tpl hier="43" item="0"/>
        </tpls>
      </n>
      <n v="0.46346248160863168" in="1">
        <tpls c="6">
          <tpl hier="1" item="4"/>
          <tpl hier="3" item="3"/>
          <tpl hier="20" item="1"/>
          <tpl hier="26" item="12"/>
          <tpl fld="1" item="1"/>
          <tpl hier="43" item="0"/>
        </tpls>
      </n>
      <n v="945" in="0">
        <tpls c="6">
          <tpl hier="1" item="4"/>
          <tpl hier="3" item="3"/>
          <tpl hier="20" item="1"/>
          <tpl hier="26" item="12"/>
          <tpl fld="1" item="2"/>
          <tpl hier="43" item="0"/>
        </tpls>
      </n>
      <n v="2039" in="0">
        <tpls c="6">
          <tpl hier="1" item="4"/>
          <tpl hier="3" item="3"/>
          <tpl hier="20" item="1"/>
          <tpl hier="26" item="12"/>
          <tpl fld="1" item="3"/>
          <tpl hier="43" item="0"/>
        </tpls>
      </n>
      <n v="21" in="0">
        <tpls c="6">
          <tpl hier="1" item="4"/>
          <tpl hier="3" item="3"/>
          <tpl hier="20" item="1"/>
          <tpl hier="26" item="12"/>
          <tpl fld="1" item="4"/>
          <tpl hier="43" item="0"/>
        </tpls>
      </n>
      <m>
        <tpls c="7">
          <tpl hier="1" item="4"/>
          <tpl hier="3" item="3"/>
          <tpl hier="20" item="1"/>
          <tpl fld="0" item="2"/>
          <tpl hier="26" item="12"/>
          <tpl fld="1" item="3"/>
          <tpl hier="43" item="0"/>
        </tpls>
      </m>
      <m>
        <tpls c="7">
          <tpl hier="1" item="4"/>
          <tpl hier="3" item="3"/>
          <tpl hier="20" item="1"/>
          <tpl fld="0" item="2"/>
          <tpl hier="26" item="12"/>
          <tpl fld="1" item="1"/>
          <tpl hier="43" item="0"/>
        </tpls>
      </m>
      <m>
        <tpls c="7">
          <tpl hier="1" item="4"/>
          <tpl hier="3" item="3"/>
          <tpl hier="20" item="1"/>
          <tpl fld="0" item="2"/>
          <tpl hier="26" item="12"/>
          <tpl fld="1" item="2"/>
          <tpl hier="43" item="0"/>
        </tpls>
      </m>
      <m>
        <tpls c="7">
          <tpl hier="1" item="4"/>
          <tpl hier="3" item="3"/>
          <tpl hier="20" item="1"/>
          <tpl fld="0" item="4"/>
          <tpl hier="26" item="12"/>
          <tpl fld="1" item="2"/>
          <tpl hier="43" item="0"/>
        </tpls>
      </m>
      <m>
        <tpls c="7">
          <tpl hier="1" item="4"/>
          <tpl hier="3" item="3"/>
          <tpl hier="20" item="1"/>
          <tpl fld="0" item="4"/>
          <tpl hier="26" item="12"/>
          <tpl fld="1" item="3"/>
          <tpl hier="43" item="0"/>
        </tpls>
      </m>
      <m>
        <tpls c="7">
          <tpl hier="1" item="4"/>
          <tpl hier="3" item="3"/>
          <tpl hier="20" item="1"/>
          <tpl fld="0" item="4"/>
          <tpl hier="26" item="12"/>
          <tpl fld="1" item="1"/>
          <tpl hier="43" item="0"/>
        </tpls>
      </m>
      <m>
        <tpls c="7">
          <tpl hier="1" item="4"/>
          <tpl hier="3" item="3"/>
          <tpl hier="20" item="1"/>
          <tpl fld="0" item="0"/>
          <tpl hier="26" item="12"/>
          <tpl fld="1" item="2"/>
          <tpl hier="43" item="0"/>
        </tpls>
      </m>
      <m>
        <tpls c="7">
          <tpl hier="1" item="4"/>
          <tpl hier="3" item="3"/>
          <tpl hier="20" item="1"/>
          <tpl fld="0" item="0"/>
          <tpl hier="26" item="12"/>
          <tpl fld="1" item="1"/>
          <tpl hier="43" item="0"/>
        </tpls>
      </m>
      <m>
        <tpls c="7">
          <tpl hier="1" item="4"/>
          <tpl hier="3" item="3"/>
          <tpl hier="20" item="1"/>
          <tpl fld="0" item="0"/>
          <tpl hier="26" item="12"/>
          <tpl fld="1" item="3"/>
          <tpl hier="43" item="0"/>
        </tpls>
      </m>
      <m>
        <tpls c="7">
          <tpl hier="1" item="4"/>
          <tpl hier="3" item="3"/>
          <tpl hier="20" item="1"/>
          <tpl fld="0" item="5"/>
          <tpl hier="26" item="12"/>
          <tpl fld="1" item="1"/>
          <tpl hier="43" item="0"/>
        </tpls>
      </m>
      <m>
        <tpls c="7">
          <tpl hier="1" item="4"/>
          <tpl hier="3" item="3"/>
          <tpl hier="20" item="1"/>
          <tpl fld="0" item="5"/>
          <tpl hier="26" item="12"/>
          <tpl fld="1" item="2"/>
          <tpl hier="43" item="0"/>
        </tpls>
      </m>
      <m>
        <tpls c="7">
          <tpl hier="1" item="4"/>
          <tpl hier="3" item="3"/>
          <tpl hier="20" item="1"/>
          <tpl fld="0" item="5"/>
          <tpl hier="26" item="12"/>
          <tpl fld="1" item="3"/>
          <tpl hier="43" item="0"/>
        </tpls>
      </m>
      <m>
        <tpls c="7">
          <tpl hier="1" item="4"/>
          <tpl hier="3" item="3"/>
          <tpl hier="20" item="1"/>
          <tpl fld="0" item="1"/>
          <tpl hier="26" item="12"/>
          <tpl fld="1" item="2"/>
          <tpl hier="43" item="0"/>
        </tpls>
      </m>
      <m>
        <tpls c="7">
          <tpl hier="1" item="4"/>
          <tpl hier="3" item="3"/>
          <tpl hier="20" item="1"/>
          <tpl fld="0" item="1"/>
          <tpl hier="26" item="12"/>
          <tpl fld="1" item="3"/>
          <tpl hier="43" item="0"/>
        </tpls>
      </m>
      <m>
        <tpls c="7">
          <tpl hier="1" item="4"/>
          <tpl hier="3" item="3"/>
          <tpl hier="20" item="1"/>
          <tpl fld="0" item="1"/>
          <tpl hier="26" item="12"/>
          <tpl fld="1" item="1"/>
          <tpl hier="43" item="0"/>
        </tpls>
      </m>
      <m>
        <tpls c="7">
          <tpl hier="1" item="4"/>
          <tpl hier="3" item="3"/>
          <tpl hier="20" item="1"/>
          <tpl fld="0" item="6"/>
          <tpl hier="26" item="12"/>
          <tpl fld="1" item="2"/>
          <tpl hier="43" item="0"/>
        </tpls>
      </m>
      <m>
        <tpls c="7">
          <tpl hier="1" item="4"/>
          <tpl hier="3" item="3"/>
          <tpl hier="20" item="1"/>
          <tpl fld="0" item="6"/>
          <tpl hier="26" item="12"/>
          <tpl fld="1" item="3"/>
          <tpl hier="43" item="0"/>
        </tpls>
      </m>
      <m>
        <tpls c="7">
          <tpl hier="1" item="4"/>
          <tpl hier="3" item="3"/>
          <tpl hier="20" item="1"/>
          <tpl fld="0" item="6"/>
          <tpl hier="26" item="12"/>
          <tpl fld="1" item="1"/>
          <tpl hier="43" item="0"/>
        </tpls>
      </m>
      <m>
        <tpls c="7">
          <tpl hier="1" item="4"/>
          <tpl hier="3" item="3"/>
          <tpl hier="20" item="1"/>
          <tpl fld="0" item="3"/>
          <tpl hier="26" item="12"/>
          <tpl fld="1" item="2"/>
          <tpl hier="43" item="0"/>
        </tpls>
      </m>
      <m>
        <tpls c="7">
          <tpl hier="1" item="4"/>
          <tpl hier="3" item="3"/>
          <tpl hier="20" item="1"/>
          <tpl fld="0" item="3"/>
          <tpl hier="26" item="12"/>
          <tpl fld="1" item="1"/>
          <tpl hier="43" item="0"/>
        </tpls>
      </m>
      <m>
        <tpls c="7">
          <tpl hier="1" item="4"/>
          <tpl hier="3" item="3"/>
          <tpl hier="20" item="1"/>
          <tpl fld="0" item="3"/>
          <tpl hier="26" item="12"/>
          <tpl fld="1" item="3"/>
          <tpl hier="43" item="0"/>
        </tpls>
      </m>
      <n v="88.692307692307693" in="0">
        <tpls c="6">
          <tpl hier="1" item="4"/>
          <tpl hier="3" item="3"/>
          <tpl hier="20" item="1"/>
          <tpl hier="26" item="13"/>
          <tpl fld="1" item="0"/>
          <tpl hier="43" item="0"/>
        </tpls>
      </n>
      <n v="0.43972246313963576" in="1">
        <tpls c="6">
          <tpl hier="1" item="4"/>
          <tpl hier="3" item="3"/>
          <tpl hier="20" item="1"/>
          <tpl hier="26" item="13"/>
          <tpl fld="1" item="1"/>
          <tpl hier="43" item="0"/>
        </tpls>
      </n>
      <n v="507" in="0">
        <tpls c="6">
          <tpl hier="1" item="4"/>
          <tpl hier="3" item="3"/>
          <tpl hier="20" item="1"/>
          <tpl hier="26" item="13"/>
          <tpl fld="1" item="2"/>
          <tpl hier="43" item="0"/>
        </tpls>
      </n>
      <n v="1153" in="0">
        <tpls c="6">
          <tpl hier="1" item="4"/>
          <tpl hier="3" item="3"/>
          <tpl hier="20" item="1"/>
          <tpl hier="26" item="13"/>
          <tpl fld="1" item="3"/>
          <tpl hier="43" item="0"/>
        </tpls>
      </n>
      <n v="13" in="0">
        <tpls c="6">
          <tpl hier="1" item="4"/>
          <tpl hier="3" item="3"/>
          <tpl hier="20" item="1"/>
          <tpl hier="26" item="13"/>
          <tpl fld="1" item="4"/>
          <tpl hier="43" item="0"/>
        </tpls>
      </n>
      <m>
        <tpls c="7">
          <tpl hier="1" item="4"/>
          <tpl hier="3" item="3"/>
          <tpl hier="20" item="1"/>
          <tpl fld="0" item="2"/>
          <tpl hier="26" item="13"/>
          <tpl fld="1" item="3"/>
          <tpl hier="43" item="0"/>
        </tpls>
      </m>
      <m>
        <tpls c="7">
          <tpl hier="1" item="4"/>
          <tpl hier="3" item="3"/>
          <tpl hier="20" item="1"/>
          <tpl fld="0" item="2"/>
          <tpl hier="26" item="13"/>
          <tpl fld="1" item="1"/>
          <tpl hier="43" item="0"/>
        </tpls>
      </m>
      <m>
        <tpls c="7">
          <tpl hier="1" item="4"/>
          <tpl hier="3" item="3"/>
          <tpl hier="20" item="1"/>
          <tpl fld="0" item="2"/>
          <tpl hier="26" item="13"/>
          <tpl fld="1" item="2"/>
          <tpl hier="43" item="0"/>
        </tpls>
      </m>
      <m>
        <tpls c="7">
          <tpl hier="1" item="4"/>
          <tpl hier="3" item="3"/>
          <tpl hier="20" item="1"/>
          <tpl fld="0" item="4"/>
          <tpl hier="26" item="13"/>
          <tpl fld="1" item="2"/>
          <tpl hier="43" item="0"/>
        </tpls>
      </m>
      <m>
        <tpls c="7">
          <tpl hier="1" item="4"/>
          <tpl hier="3" item="3"/>
          <tpl hier="20" item="1"/>
          <tpl fld="0" item="4"/>
          <tpl hier="26" item="13"/>
          <tpl fld="1" item="3"/>
          <tpl hier="43" item="0"/>
        </tpls>
      </m>
      <m>
        <tpls c="7">
          <tpl hier="1" item="4"/>
          <tpl hier="3" item="3"/>
          <tpl hier="20" item="1"/>
          <tpl fld="0" item="4"/>
          <tpl hier="26" item="13"/>
          <tpl fld="1" item="1"/>
          <tpl hier="43" item="0"/>
        </tpls>
      </m>
      <m>
        <tpls c="7">
          <tpl hier="1" item="4"/>
          <tpl hier="3" item="3"/>
          <tpl hier="20" item="1"/>
          <tpl fld="0" item="0"/>
          <tpl hier="26" item="13"/>
          <tpl fld="1" item="2"/>
          <tpl hier="43" item="0"/>
        </tpls>
      </m>
      <m>
        <tpls c="7">
          <tpl hier="1" item="4"/>
          <tpl hier="3" item="3"/>
          <tpl hier="20" item="1"/>
          <tpl fld="0" item="0"/>
          <tpl hier="26" item="13"/>
          <tpl fld="1" item="1"/>
          <tpl hier="43" item="0"/>
        </tpls>
      </m>
      <m>
        <tpls c="7">
          <tpl hier="1" item="4"/>
          <tpl hier="3" item="3"/>
          <tpl hier="20" item="1"/>
          <tpl fld="0" item="0"/>
          <tpl hier="26" item="13"/>
          <tpl fld="1" item="3"/>
          <tpl hier="43" item="0"/>
        </tpls>
      </m>
      <m>
        <tpls c="7">
          <tpl hier="1" item="4"/>
          <tpl hier="3" item="3"/>
          <tpl hier="20" item="1"/>
          <tpl fld="0" item="5"/>
          <tpl hier="26" item="13"/>
          <tpl fld="1" item="1"/>
          <tpl hier="43" item="0"/>
        </tpls>
      </m>
      <m>
        <tpls c="7">
          <tpl hier="1" item="4"/>
          <tpl hier="3" item="3"/>
          <tpl hier="20" item="1"/>
          <tpl fld="0" item="5"/>
          <tpl hier="26" item="13"/>
          <tpl fld="1" item="2"/>
          <tpl hier="43" item="0"/>
        </tpls>
      </m>
      <m>
        <tpls c="7">
          <tpl hier="1" item="4"/>
          <tpl hier="3" item="3"/>
          <tpl hier="20" item="1"/>
          <tpl fld="0" item="5"/>
          <tpl hier="26" item="13"/>
          <tpl fld="1" item="3"/>
          <tpl hier="43" item="0"/>
        </tpls>
      </m>
      <m>
        <tpls c="7">
          <tpl hier="1" item="4"/>
          <tpl hier="3" item="3"/>
          <tpl hier="20" item="1"/>
          <tpl fld="0" item="1"/>
          <tpl hier="26" item="13"/>
          <tpl fld="1" item="2"/>
          <tpl hier="43" item="0"/>
        </tpls>
      </m>
      <m>
        <tpls c="7">
          <tpl hier="1" item="4"/>
          <tpl hier="3" item="3"/>
          <tpl hier="20" item="1"/>
          <tpl fld="0" item="1"/>
          <tpl hier="26" item="13"/>
          <tpl fld="1" item="3"/>
          <tpl hier="43" item="0"/>
        </tpls>
      </m>
      <m>
        <tpls c="7">
          <tpl hier="1" item="4"/>
          <tpl hier="3" item="3"/>
          <tpl hier="20" item="1"/>
          <tpl fld="0" item="1"/>
          <tpl hier="26" item="13"/>
          <tpl fld="1" item="1"/>
          <tpl hier="43" item="0"/>
        </tpls>
      </m>
      <m>
        <tpls c="7">
          <tpl hier="1" item="4"/>
          <tpl hier="3" item="3"/>
          <tpl hier="20" item="1"/>
          <tpl fld="0" item="6"/>
          <tpl hier="26" item="13"/>
          <tpl fld="1" item="2"/>
          <tpl hier="43" item="0"/>
        </tpls>
      </m>
      <m>
        <tpls c="7">
          <tpl hier="1" item="4"/>
          <tpl hier="3" item="3"/>
          <tpl hier="20" item="1"/>
          <tpl fld="0" item="6"/>
          <tpl hier="26" item="13"/>
          <tpl fld="1" item="3"/>
          <tpl hier="43" item="0"/>
        </tpls>
      </m>
      <m>
        <tpls c="7">
          <tpl hier="1" item="4"/>
          <tpl hier="3" item="3"/>
          <tpl hier="20" item="1"/>
          <tpl fld="0" item="6"/>
          <tpl hier="26" item="13"/>
          <tpl fld="1" item="1"/>
          <tpl hier="43" item="0"/>
        </tpls>
      </m>
      <m>
        <tpls c="7">
          <tpl hier="1" item="4"/>
          <tpl hier="3" item="3"/>
          <tpl hier="20" item="1"/>
          <tpl fld="0" item="3"/>
          <tpl hier="26" item="13"/>
          <tpl fld="1" item="2"/>
          <tpl hier="43" item="0"/>
        </tpls>
      </m>
      <m>
        <tpls c="7">
          <tpl hier="1" item="4"/>
          <tpl hier="3" item="3"/>
          <tpl hier="20" item="1"/>
          <tpl fld="0" item="3"/>
          <tpl hier="26" item="13"/>
          <tpl fld="1" item="1"/>
          <tpl hier="43" item="0"/>
        </tpls>
      </m>
      <m>
        <tpls c="7">
          <tpl hier="1" item="4"/>
          <tpl hier="3" item="3"/>
          <tpl hier="20" item="1"/>
          <tpl fld="0" item="3"/>
          <tpl hier="26" item="13"/>
          <tpl fld="1" item="3"/>
          <tpl hier="43" item="0"/>
        </tpls>
      </m>
      <n v="86.875" in="0">
        <tpls c="6">
          <tpl hier="1" item="4"/>
          <tpl hier="3" item="3"/>
          <tpl hier="20" item="1"/>
          <tpl hier="26" item="11"/>
          <tpl fld="1" item="0"/>
          <tpl hier="43" item="6"/>
        </tpls>
      </n>
      <n v="0.43884892086330934" in="1">
        <tpls c="6">
          <tpl hier="1" item="4"/>
          <tpl hier="3" item="3"/>
          <tpl hier="20" item="1"/>
          <tpl hier="26" item="11"/>
          <tpl fld="1" item="1"/>
          <tpl hier="43" item="6"/>
        </tpls>
      </n>
      <n v="305" in="0">
        <tpls c="6">
          <tpl hier="1" item="4"/>
          <tpl hier="3" item="3"/>
          <tpl hier="20" item="1"/>
          <tpl hier="26" item="11"/>
          <tpl fld="1" item="2"/>
          <tpl hier="43" item="6"/>
        </tpls>
      </n>
      <n v="695" in="0">
        <tpls c="6">
          <tpl hier="1" item="4"/>
          <tpl hier="3" item="3"/>
          <tpl hier="20" item="1"/>
          <tpl hier="26" item="11"/>
          <tpl fld="1" item="3"/>
          <tpl hier="43" item="6"/>
        </tpls>
      </n>
      <n v="8" in="0">
        <tpls c="6">
          <tpl hier="1" item="4"/>
          <tpl hier="3" item="3"/>
          <tpl hier="20" item="1"/>
          <tpl hier="26" item="11"/>
          <tpl fld="1" item="4"/>
          <tpl hier="43" item="6"/>
        </tpls>
      </n>
      <m in="0">
        <tpls c="7">
          <tpl hier="1" item="4"/>
          <tpl hier="3" item="3"/>
          <tpl hier="20" item="1"/>
          <tpl fld="0" item="2"/>
          <tpl hier="26" item="11"/>
          <tpl fld="1" item="3"/>
          <tpl hier="43" item="6"/>
        </tpls>
      </m>
      <m in="1">
        <tpls c="7">
          <tpl hier="1" item="4"/>
          <tpl hier="3" item="3"/>
          <tpl hier="20" item="1"/>
          <tpl fld="0" item="2"/>
          <tpl hier="26" item="11"/>
          <tpl fld="1" item="1"/>
          <tpl hier="43" item="6"/>
        </tpls>
      </m>
      <m in="0">
        <tpls c="7">
          <tpl hier="1" item="4"/>
          <tpl hier="3" item="3"/>
          <tpl hier="20" item="1"/>
          <tpl fld="0" item="2"/>
          <tpl hier="26" item="11"/>
          <tpl fld="1" item="2"/>
          <tpl hier="43" item="6"/>
        </tpls>
      </m>
      <n v="305" in="0">
        <tpls c="7">
          <tpl hier="1" item="4"/>
          <tpl hier="3" item="3"/>
          <tpl hier="20" item="1"/>
          <tpl fld="0" item="4"/>
          <tpl hier="26" item="11"/>
          <tpl fld="1" item="2"/>
          <tpl hier="43" item="6"/>
        </tpls>
      </n>
      <n v="695" in="0">
        <tpls c="7">
          <tpl hier="1" item="4"/>
          <tpl hier="3" item="3"/>
          <tpl hier="20" item="1"/>
          <tpl fld="0" item="4"/>
          <tpl hier="26" item="11"/>
          <tpl fld="1" item="3"/>
          <tpl hier="43" item="6"/>
        </tpls>
      </n>
      <n v="0.43884892086330934" in="1">
        <tpls c="7">
          <tpl hier="1" item="4"/>
          <tpl hier="3" item="3"/>
          <tpl hier="20" item="1"/>
          <tpl fld="0" item="4"/>
          <tpl hier="26" item="11"/>
          <tpl fld="1" item="1"/>
          <tpl hier="43" item="6"/>
        </tpls>
      </n>
      <m>
        <tpls c="7">
          <tpl hier="1" item="4"/>
          <tpl hier="3" item="3"/>
          <tpl hier="20" item="1"/>
          <tpl fld="0" item="0"/>
          <tpl hier="26" item="11"/>
          <tpl fld="1" item="2"/>
          <tpl hier="43" item="6"/>
        </tpls>
      </m>
      <m>
        <tpls c="7">
          <tpl hier="1" item="4"/>
          <tpl hier="3" item="3"/>
          <tpl hier="20" item="1"/>
          <tpl fld="0" item="0"/>
          <tpl hier="26" item="11"/>
          <tpl fld="1" item="1"/>
          <tpl hier="43" item="6"/>
        </tpls>
      </m>
      <m>
        <tpls c="7">
          <tpl hier="1" item="4"/>
          <tpl hier="3" item="3"/>
          <tpl hier="20" item="1"/>
          <tpl fld="0" item="0"/>
          <tpl hier="26" item="11"/>
          <tpl fld="1" item="3"/>
          <tpl hier="43" item="6"/>
        </tpls>
      </m>
      <m>
        <tpls c="7">
          <tpl hier="1" item="4"/>
          <tpl hier="3" item="3"/>
          <tpl hier="20" item="1"/>
          <tpl fld="0" item="5"/>
          <tpl hier="26" item="11"/>
          <tpl fld="1" item="1"/>
          <tpl hier="43" item="6"/>
        </tpls>
      </m>
      <m>
        <tpls c="7">
          <tpl hier="1" item="4"/>
          <tpl hier="3" item="3"/>
          <tpl hier="20" item="1"/>
          <tpl fld="0" item="5"/>
          <tpl hier="26" item="11"/>
          <tpl fld="1" item="2"/>
          <tpl hier="43" item="6"/>
        </tpls>
      </m>
      <m>
        <tpls c="7">
          <tpl hier="1" item="4"/>
          <tpl hier="3" item="3"/>
          <tpl hier="20" item="1"/>
          <tpl fld="0" item="5"/>
          <tpl hier="26" item="11"/>
          <tpl fld="1" item="3"/>
          <tpl hier="43" item="6"/>
        </tpls>
      </m>
      <m>
        <tpls c="7">
          <tpl hier="1" item="4"/>
          <tpl hier="3" item="3"/>
          <tpl hier="20" item="1"/>
          <tpl fld="0" item="1"/>
          <tpl hier="26" item="11"/>
          <tpl fld="1" item="2"/>
          <tpl hier="43" item="6"/>
        </tpls>
      </m>
      <m>
        <tpls c="7">
          <tpl hier="1" item="4"/>
          <tpl hier="3" item="3"/>
          <tpl hier="20" item="1"/>
          <tpl fld="0" item="1"/>
          <tpl hier="26" item="11"/>
          <tpl fld="1" item="3"/>
          <tpl hier="43" item="6"/>
        </tpls>
      </m>
      <m>
        <tpls c="7">
          <tpl hier="1" item="4"/>
          <tpl hier="3" item="3"/>
          <tpl hier="20" item="1"/>
          <tpl fld="0" item="1"/>
          <tpl hier="26" item="11"/>
          <tpl fld="1" item="1"/>
          <tpl hier="43" item="6"/>
        </tpls>
      </m>
      <m>
        <tpls c="7">
          <tpl hier="1" item="4"/>
          <tpl hier="3" item="3"/>
          <tpl hier="20" item="1"/>
          <tpl fld="0" item="6"/>
          <tpl hier="26" item="11"/>
          <tpl fld="1" item="2"/>
          <tpl hier="43" item="6"/>
        </tpls>
      </m>
      <m>
        <tpls c="7">
          <tpl hier="1" item="4"/>
          <tpl hier="3" item="3"/>
          <tpl hier="20" item="1"/>
          <tpl fld="0" item="6"/>
          <tpl hier="26" item="11"/>
          <tpl fld="1" item="3"/>
          <tpl hier="43" item="6"/>
        </tpls>
      </m>
      <m>
        <tpls c="7">
          <tpl hier="1" item="4"/>
          <tpl hier="3" item="3"/>
          <tpl hier="20" item="1"/>
          <tpl fld="0" item="6"/>
          <tpl hier="26" item="11"/>
          <tpl fld="1" item="1"/>
          <tpl hier="43" item="6"/>
        </tpls>
      </m>
      <m in="0">
        <tpls c="7">
          <tpl hier="1" item="4"/>
          <tpl hier="3" item="3"/>
          <tpl hier="20" item="1"/>
          <tpl fld="0" item="3"/>
          <tpl hier="26" item="11"/>
          <tpl fld="1" item="2"/>
          <tpl hier="43" item="6"/>
        </tpls>
      </m>
      <m in="1">
        <tpls c="7">
          <tpl hier="1" item="4"/>
          <tpl hier="3" item="3"/>
          <tpl hier="20" item="1"/>
          <tpl fld="0" item="3"/>
          <tpl hier="26" item="11"/>
          <tpl fld="1" item="1"/>
          <tpl hier="43" item="6"/>
        </tpls>
      </m>
      <m in="0">
        <tpls c="7">
          <tpl hier="1" item="4"/>
          <tpl hier="3" item="3"/>
          <tpl hier="20" item="1"/>
          <tpl fld="0" item="3"/>
          <tpl hier="26" item="11"/>
          <tpl fld="1" item="3"/>
          <tpl hier="43" item="6"/>
        </tpls>
      </m>
      <n v="107.5" in="0">
        <tpls c="6">
          <tpl hier="1" item="4"/>
          <tpl hier="3" item="8"/>
          <tpl hier="20" item="1"/>
          <tpl hier="26" item="11"/>
          <tpl fld="1" item="0"/>
          <tpl hier="43" item="6"/>
        </tpls>
      </n>
      <n v="0.44186046511627908" in="1">
        <tpls c="6">
          <tpl hier="1" item="4"/>
          <tpl hier="3" item="8"/>
          <tpl hier="20" item="1"/>
          <tpl hier="26" item="11"/>
          <tpl fld="1" item="1"/>
          <tpl hier="43" item="6"/>
        </tpls>
      </n>
      <n v="95" in="0">
        <tpls c="6">
          <tpl hier="1" item="4"/>
          <tpl hier="3" item="8"/>
          <tpl hier="20" item="1"/>
          <tpl hier="26" item="11"/>
          <tpl fld="1" item="2"/>
          <tpl hier="43" item="6"/>
        </tpls>
      </n>
      <n v="215" in="0">
        <tpls c="6">
          <tpl hier="1" item="4"/>
          <tpl hier="3" item="8"/>
          <tpl hier="20" item="1"/>
          <tpl hier="26" item="11"/>
          <tpl fld="1" item="3"/>
          <tpl hier="43" item="6"/>
        </tpls>
      </n>
      <n v="2" in="0">
        <tpls c="6">
          <tpl hier="1" item="4"/>
          <tpl hier="3" item="8"/>
          <tpl hier="20" item="1"/>
          <tpl hier="26" item="11"/>
          <tpl fld="1" item="4"/>
          <tpl hier="43" item="6"/>
        </tpls>
      </n>
      <m in="0">
        <tpls c="7">
          <tpl hier="1" item="4"/>
          <tpl hier="3" item="8"/>
          <tpl hier="20" item="1"/>
          <tpl fld="0" item="2"/>
          <tpl hier="26" item="11"/>
          <tpl fld="1" item="3"/>
          <tpl hier="43" item="6"/>
        </tpls>
      </m>
      <m in="1">
        <tpls c="7">
          <tpl hier="1" item="4"/>
          <tpl hier="3" item="8"/>
          <tpl hier="20" item="1"/>
          <tpl fld="0" item="2"/>
          <tpl hier="26" item="11"/>
          <tpl fld="1" item="1"/>
          <tpl hier="43" item="6"/>
        </tpls>
      </m>
      <m in="0">
        <tpls c="7">
          <tpl hier="1" item="4"/>
          <tpl hier="3" item="8"/>
          <tpl hier="20" item="1"/>
          <tpl fld="0" item="2"/>
          <tpl hier="26" item="11"/>
          <tpl fld="1" item="2"/>
          <tpl hier="43" item="6"/>
        </tpls>
      </m>
      <n v="95" in="0">
        <tpls c="7">
          <tpl hier="1" item="4"/>
          <tpl hier="3" item="8"/>
          <tpl hier="20" item="1"/>
          <tpl fld="0" item="4"/>
          <tpl hier="26" item="11"/>
          <tpl fld="1" item="2"/>
          <tpl hier="43" item="6"/>
        </tpls>
      </n>
      <n v="215" in="0">
        <tpls c="7">
          <tpl hier="1" item="4"/>
          <tpl hier="3" item="8"/>
          <tpl hier="20" item="1"/>
          <tpl fld="0" item="4"/>
          <tpl hier="26" item="11"/>
          <tpl fld="1" item="3"/>
          <tpl hier="43" item="6"/>
        </tpls>
      </n>
      <n v="0.44186046511627908" in="1">
        <tpls c="7">
          <tpl hier="1" item="4"/>
          <tpl hier="3" item="8"/>
          <tpl hier="20" item="1"/>
          <tpl fld="0" item="4"/>
          <tpl hier="26" item="11"/>
          <tpl fld="1" item="1"/>
          <tpl hier="43" item="6"/>
        </tpls>
      </n>
      <m>
        <tpls c="7">
          <tpl hier="1" item="4"/>
          <tpl hier="3" item="8"/>
          <tpl hier="20" item="1"/>
          <tpl fld="0" item="0"/>
          <tpl hier="26" item="11"/>
          <tpl fld="1" item="2"/>
          <tpl hier="43" item="6"/>
        </tpls>
      </m>
      <m>
        <tpls c="7">
          <tpl hier="1" item="4"/>
          <tpl hier="3" item="8"/>
          <tpl hier="20" item="1"/>
          <tpl fld="0" item="0"/>
          <tpl hier="26" item="11"/>
          <tpl fld="1" item="1"/>
          <tpl hier="43" item="6"/>
        </tpls>
      </m>
      <m>
        <tpls c="7">
          <tpl hier="1" item="4"/>
          <tpl hier="3" item="8"/>
          <tpl hier="20" item="1"/>
          <tpl fld="0" item="0"/>
          <tpl hier="26" item="11"/>
          <tpl fld="1" item="3"/>
          <tpl hier="43" item="6"/>
        </tpls>
      </m>
      <m>
        <tpls c="7">
          <tpl hier="1" item="4"/>
          <tpl hier="3" item="8"/>
          <tpl hier="20" item="1"/>
          <tpl fld="0" item="5"/>
          <tpl hier="26" item="11"/>
          <tpl fld="1" item="1"/>
          <tpl hier="43" item="6"/>
        </tpls>
      </m>
      <m>
        <tpls c="7">
          <tpl hier="1" item="4"/>
          <tpl hier="3" item="8"/>
          <tpl hier="20" item="1"/>
          <tpl fld="0" item="5"/>
          <tpl hier="26" item="11"/>
          <tpl fld="1" item="2"/>
          <tpl hier="43" item="6"/>
        </tpls>
      </m>
      <m>
        <tpls c="7">
          <tpl hier="1" item="4"/>
          <tpl hier="3" item="8"/>
          <tpl hier="20" item="1"/>
          <tpl fld="0" item="5"/>
          <tpl hier="26" item="11"/>
          <tpl fld="1" item="3"/>
          <tpl hier="43" item="6"/>
        </tpls>
      </m>
      <m>
        <tpls c="7">
          <tpl hier="1" item="4"/>
          <tpl hier="3" item="8"/>
          <tpl hier="20" item="1"/>
          <tpl fld="0" item="1"/>
          <tpl hier="26" item="11"/>
          <tpl fld="1" item="2"/>
          <tpl hier="43" item="6"/>
        </tpls>
      </m>
      <m>
        <tpls c="7">
          <tpl hier="1" item="4"/>
          <tpl hier="3" item="8"/>
          <tpl hier="20" item="1"/>
          <tpl fld="0" item="1"/>
          <tpl hier="26" item="11"/>
          <tpl fld="1" item="3"/>
          <tpl hier="43" item="6"/>
        </tpls>
      </m>
      <m>
        <tpls c="7">
          <tpl hier="1" item="4"/>
          <tpl hier="3" item="8"/>
          <tpl hier="20" item="1"/>
          <tpl fld="0" item="1"/>
          <tpl hier="26" item="11"/>
          <tpl fld="1" item="1"/>
          <tpl hier="43" item="6"/>
        </tpls>
      </m>
      <m>
        <tpls c="7">
          <tpl hier="1" item="4"/>
          <tpl hier="3" item="8"/>
          <tpl hier="20" item="1"/>
          <tpl fld="0" item="6"/>
          <tpl hier="26" item="11"/>
          <tpl fld="1" item="2"/>
          <tpl hier="43" item="6"/>
        </tpls>
      </m>
      <m>
        <tpls c="7">
          <tpl hier="1" item="4"/>
          <tpl hier="3" item="8"/>
          <tpl hier="20" item="1"/>
          <tpl fld="0" item="6"/>
          <tpl hier="26" item="11"/>
          <tpl fld="1" item="3"/>
          <tpl hier="43" item="6"/>
        </tpls>
      </m>
      <m>
        <tpls c="7">
          <tpl hier="1" item="4"/>
          <tpl hier="3" item="8"/>
          <tpl hier="20" item="1"/>
          <tpl fld="0" item="6"/>
          <tpl hier="26" item="11"/>
          <tpl fld="1" item="1"/>
          <tpl hier="43" item="6"/>
        </tpls>
      </m>
      <m in="0">
        <tpls c="7">
          <tpl hier="1" item="4"/>
          <tpl hier="3" item="8"/>
          <tpl hier="20" item="1"/>
          <tpl fld="0" item="3"/>
          <tpl hier="26" item="11"/>
          <tpl fld="1" item="2"/>
          <tpl hier="43" item="6"/>
        </tpls>
      </m>
      <m in="1">
        <tpls c="7">
          <tpl hier="1" item="4"/>
          <tpl hier="3" item="8"/>
          <tpl hier="20" item="1"/>
          <tpl fld="0" item="3"/>
          <tpl hier="26" item="11"/>
          <tpl fld="1" item="1"/>
          <tpl hier="43" item="6"/>
        </tpls>
      </m>
      <m in="0">
        <tpls c="7">
          <tpl hier="1" item="4"/>
          <tpl hier="3" item="8"/>
          <tpl hier="20" item="1"/>
          <tpl fld="0" item="3"/>
          <tpl hier="26" item="11"/>
          <tpl fld="1" item="3"/>
          <tpl hier="43" item="6"/>
        </tpls>
      </m>
      <n v="110" in="0">
        <tpls c="6">
          <tpl hier="1" item="4"/>
          <tpl hier="3" item="8"/>
          <tpl hier="20" item="14"/>
          <tpl hier="26" item="11"/>
          <tpl fld="1" item="0"/>
          <tpl hier="43" item="6"/>
        </tpls>
      </n>
      <n v="0.45454545454545453" in="1">
        <tpls c="6">
          <tpl hier="1" item="4"/>
          <tpl hier="3" item="8"/>
          <tpl hier="20" item="14"/>
          <tpl hier="26" item="11"/>
          <tpl fld="1" item="1"/>
          <tpl hier="43" item="6"/>
        </tpls>
      </n>
      <n v="50" in="0">
        <tpls c="6">
          <tpl hier="1" item="4"/>
          <tpl hier="3" item="8"/>
          <tpl hier="20" item="14"/>
          <tpl hier="26" item="11"/>
          <tpl fld="1" item="2"/>
          <tpl hier="43" item="6"/>
        </tpls>
      </n>
      <n v="110" in="0">
        <tpls c="6">
          <tpl hier="1" item="4"/>
          <tpl hier="3" item="8"/>
          <tpl hier="20" item="14"/>
          <tpl hier="26" item="11"/>
          <tpl fld="1" item="3"/>
          <tpl hier="43" item="6"/>
        </tpls>
      </n>
      <n v="1" in="0">
        <tpls c="6">
          <tpl hier="1" item="4"/>
          <tpl hier="3" item="8"/>
          <tpl hier="20" item="14"/>
          <tpl hier="26" item="11"/>
          <tpl fld="1" item="4"/>
          <tpl hier="43" item="6"/>
        </tpls>
      </n>
      <m in="0">
        <tpls c="7">
          <tpl hier="1" item="4"/>
          <tpl hier="3" item="8"/>
          <tpl hier="20" item="14"/>
          <tpl fld="0" item="2"/>
          <tpl hier="26" item="11"/>
          <tpl fld="1" item="3"/>
          <tpl hier="43" item="6"/>
        </tpls>
      </m>
      <m in="1">
        <tpls c="7">
          <tpl hier="1" item="4"/>
          <tpl hier="3" item="8"/>
          <tpl hier="20" item="14"/>
          <tpl fld="0" item="2"/>
          <tpl hier="26" item="11"/>
          <tpl fld="1" item="1"/>
          <tpl hier="43" item="6"/>
        </tpls>
      </m>
      <m in="0">
        <tpls c="7">
          <tpl hier="1" item="4"/>
          <tpl hier="3" item="8"/>
          <tpl hier="20" item="14"/>
          <tpl fld="0" item="2"/>
          <tpl hier="26" item="11"/>
          <tpl fld="1" item="2"/>
          <tpl hier="43" item="6"/>
        </tpls>
      </m>
      <n v="50" in="0">
        <tpls c="7">
          <tpl hier="1" item="4"/>
          <tpl hier="3" item="8"/>
          <tpl hier="20" item="14"/>
          <tpl fld="0" item="4"/>
          <tpl hier="26" item="11"/>
          <tpl fld="1" item="2"/>
          <tpl hier="43" item="6"/>
        </tpls>
      </n>
      <n v="110" in="0">
        <tpls c="7">
          <tpl hier="1" item="4"/>
          <tpl hier="3" item="8"/>
          <tpl hier="20" item="14"/>
          <tpl fld="0" item="4"/>
          <tpl hier="26" item="11"/>
          <tpl fld="1" item="3"/>
          <tpl hier="43" item="6"/>
        </tpls>
      </n>
      <n v="0.45454545454545453" in="1">
        <tpls c="7">
          <tpl hier="1" item="4"/>
          <tpl hier="3" item="8"/>
          <tpl hier="20" item="14"/>
          <tpl fld="0" item="4"/>
          <tpl hier="26" item="11"/>
          <tpl fld="1" item="1"/>
          <tpl hier="43" item="6"/>
        </tpls>
      </n>
      <m>
        <tpls c="7">
          <tpl hier="1" item="4"/>
          <tpl hier="3" item="8"/>
          <tpl hier="20" item="14"/>
          <tpl fld="0" item="0"/>
          <tpl hier="26" item="11"/>
          <tpl fld="1" item="2"/>
          <tpl hier="43" item="6"/>
        </tpls>
      </m>
      <m>
        <tpls c="7">
          <tpl hier="1" item="4"/>
          <tpl hier="3" item="8"/>
          <tpl hier="20" item="14"/>
          <tpl fld="0" item="0"/>
          <tpl hier="26" item="11"/>
          <tpl fld="1" item="1"/>
          <tpl hier="43" item="6"/>
        </tpls>
      </m>
      <m>
        <tpls c="7">
          <tpl hier="1" item="4"/>
          <tpl hier="3" item="8"/>
          <tpl hier="20" item="14"/>
          <tpl fld="0" item="0"/>
          <tpl hier="26" item="11"/>
          <tpl fld="1" item="3"/>
          <tpl hier="43" item="6"/>
        </tpls>
      </m>
      <m>
        <tpls c="7">
          <tpl hier="1" item="4"/>
          <tpl hier="3" item="8"/>
          <tpl hier="20" item="14"/>
          <tpl fld="0" item="5"/>
          <tpl hier="26" item="11"/>
          <tpl fld="1" item="1"/>
          <tpl hier="43" item="6"/>
        </tpls>
      </m>
      <m>
        <tpls c="7">
          <tpl hier="1" item="4"/>
          <tpl hier="3" item="8"/>
          <tpl hier="20" item="14"/>
          <tpl fld="0" item="5"/>
          <tpl hier="26" item="11"/>
          <tpl fld="1" item="2"/>
          <tpl hier="43" item="6"/>
        </tpls>
      </m>
      <m>
        <tpls c="7">
          <tpl hier="1" item="4"/>
          <tpl hier="3" item="8"/>
          <tpl hier="20" item="14"/>
          <tpl fld="0" item="5"/>
          <tpl hier="26" item="11"/>
          <tpl fld="1" item="3"/>
          <tpl hier="43" item="6"/>
        </tpls>
      </m>
      <m>
        <tpls c="7">
          <tpl hier="1" item="4"/>
          <tpl hier="3" item="8"/>
          <tpl hier="20" item="14"/>
          <tpl fld="0" item="1"/>
          <tpl hier="26" item="11"/>
          <tpl fld="1" item="2"/>
          <tpl hier="43" item="6"/>
        </tpls>
      </m>
      <m>
        <tpls c="7">
          <tpl hier="1" item="4"/>
          <tpl hier="3" item="8"/>
          <tpl hier="20" item="14"/>
          <tpl fld="0" item="1"/>
          <tpl hier="26" item="11"/>
          <tpl fld="1" item="3"/>
          <tpl hier="43" item="6"/>
        </tpls>
      </m>
      <m>
        <tpls c="7">
          <tpl hier="1" item="4"/>
          <tpl hier="3" item="8"/>
          <tpl hier="20" item="14"/>
          <tpl fld="0" item="1"/>
          <tpl hier="26" item="11"/>
          <tpl fld="1" item="1"/>
          <tpl hier="43" item="6"/>
        </tpls>
      </m>
      <m>
        <tpls c="7">
          <tpl hier="1" item="4"/>
          <tpl hier="3" item="8"/>
          <tpl hier="20" item="14"/>
          <tpl fld="0" item="6"/>
          <tpl hier="26" item="11"/>
          <tpl fld="1" item="2"/>
          <tpl hier="43" item="6"/>
        </tpls>
      </m>
      <m>
        <tpls c="7">
          <tpl hier="1" item="4"/>
          <tpl hier="3" item="8"/>
          <tpl hier="20" item="14"/>
          <tpl fld="0" item="6"/>
          <tpl hier="26" item="11"/>
          <tpl fld="1" item="3"/>
          <tpl hier="43" item="6"/>
        </tpls>
      </m>
      <m>
        <tpls c="7">
          <tpl hier="1" item="4"/>
          <tpl hier="3" item="8"/>
          <tpl hier="20" item="14"/>
          <tpl fld="0" item="6"/>
          <tpl hier="26" item="11"/>
          <tpl fld="1" item="1"/>
          <tpl hier="43" item="6"/>
        </tpls>
      </m>
      <m in="0">
        <tpls c="7">
          <tpl hier="1" item="4"/>
          <tpl hier="3" item="8"/>
          <tpl hier="20" item="14"/>
          <tpl fld="0" item="3"/>
          <tpl hier="26" item="11"/>
          <tpl fld="1" item="2"/>
          <tpl hier="43" item="6"/>
        </tpls>
      </m>
      <m in="1">
        <tpls c="7">
          <tpl hier="1" item="4"/>
          <tpl hier="3" item="8"/>
          <tpl hier="20" item="14"/>
          <tpl fld="0" item="3"/>
          <tpl hier="26" item="11"/>
          <tpl fld="1" item="1"/>
          <tpl hier="43" item="6"/>
        </tpls>
      </m>
      <m in="0">
        <tpls c="7">
          <tpl hier="1" item="4"/>
          <tpl hier="3" item="8"/>
          <tpl hier="20" item="14"/>
          <tpl fld="0" item="3"/>
          <tpl hier="26" item="11"/>
          <tpl fld="1" item="3"/>
          <tpl hier="43" item="6"/>
        </tpls>
      </m>
      <n v="108.33333333333333" in="0">
        <tpls c="6">
          <tpl hier="1" item="4"/>
          <tpl hier="3" item="3"/>
          <tpl hier="20" item="14"/>
          <tpl hier="26" item="11"/>
          <tpl fld="1" item="0"/>
          <tpl hier="43" item="6"/>
        </tpls>
      </n>
      <n v="0.44615384615384618" in="1">
        <tpls c="6">
          <tpl hier="1" item="4"/>
          <tpl hier="3" item="3"/>
          <tpl hier="20" item="14"/>
          <tpl hier="26" item="11"/>
          <tpl fld="1" item="1"/>
          <tpl hier="43" item="6"/>
        </tpls>
      </n>
      <n v="145" in="0">
        <tpls c="6">
          <tpl hier="1" item="4"/>
          <tpl hier="3" item="3"/>
          <tpl hier="20" item="14"/>
          <tpl hier="26" item="11"/>
          <tpl fld="1" item="2"/>
          <tpl hier="43" item="6"/>
        </tpls>
      </n>
      <n v="325" in="0">
        <tpls c="6">
          <tpl hier="1" item="4"/>
          <tpl hier="3" item="3"/>
          <tpl hier="20" item="14"/>
          <tpl hier="26" item="11"/>
          <tpl fld="1" item="3"/>
          <tpl hier="43" item="6"/>
        </tpls>
      </n>
      <n v="3" in="0">
        <tpls c="6">
          <tpl hier="1" item="4"/>
          <tpl hier="3" item="3"/>
          <tpl hier="20" item="14"/>
          <tpl hier="26" item="11"/>
          <tpl fld="1" item="4"/>
          <tpl hier="43" item="6"/>
        </tpls>
      </n>
      <m in="0">
        <tpls c="7">
          <tpl hier="1" item="4"/>
          <tpl hier="3" item="3"/>
          <tpl hier="20" item="14"/>
          <tpl fld="0" item="2"/>
          <tpl hier="26" item="11"/>
          <tpl fld="1" item="3"/>
          <tpl hier="43" item="6"/>
        </tpls>
      </m>
      <m in="1">
        <tpls c="7">
          <tpl hier="1" item="4"/>
          <tpl hier="3" item="3"/>
          <tpl hier="20" item="14"/>
          <tpl fld="0" item="2"/>
          <tpl hier="26" item="11"/>
          <tpl fld="1" item="1"/>
          <tpl hier="43" item="6"/>
        </tpls>
      </m>
      <m in="0">
        <tpls c="7">
          <tpl hier="1" item="4"/>
          <tpl hier="3" item="3"/>
          <tpl hier="20" item="14"/>
          <tpl fld="0" item="2"/>
          <tpl hier="26" item="11"/>
          <tpl fld="1" item="2"/>
          <tpl hier="43" item="6"/>
        </tpls>
      </m>
      <n v="145" in="0">
        <tpls c="7">
          <tpl hier="1" item="4"/>
          <tpl hier="3" item="3"/>
          <tpl hier="20" item="14"/>
          <tpl fld="0" item="4"/>
          <tpl hier="26" item="11"/>
          <tpl fld="1" item="2"/>
          <tpl hier="43" item="6"/>
        </tpls>
      </n>
      <n v="325" in="0">
        <tpls c="7">
          <tpl hier="1" item="4"/>
          <tpl hier="3" item="3"/>
          <tpl hier="20" item="14"/>
          <tpl fld="0" item="4"/>
          <tpl hier="26" item="11"/>
          <tpl fld="1" item="3"/>
          <tpl hier="43" item="6"/>
        </tpls>
      </n>
      <n v="0.44615384615384618" in="1">
        <tpls c="7">
          <tpl hier="1" item="4"/>
          <tpl hier="3" item="3"/>
          <tpl hier="20" item="14"/>
          <tpl fld="0" item="4"/>
          <tpl hier="26" item="11"/>
          <tpl fld="1" item="1"/>
          <tpl hier="43" item="6"/>
        </tpls>
      </n>
      <m>
        <tpls c="7">
          <tpl hier="1" item="4"/>
          <tpl hier="3" item="3"/>
          <tpl hier="20" item="14"/>
          <tpl fld="0" item="0"/>
          <tpl hier="26" item="11"/>
          <tpl fld="1" item="2"/>
          <tpl hier="43" item="6"/>
        </tpls>
      </m>
      <m>
        <tpls c="7">
          <tpl hier="1" item="4"/>
          <tpl hier="3" item="3"/>
          <tpl hier="20" item="14"/>
          <tpl fld="0" item="0"/>
          <tpl hier="26" item="11"/>
          <tpl fld="1" item="1"/>
          <tpl hier="43" item="6"/>
        </tpls>
      </m>
      <m>
        <tpls c="7">
          <tpl hier="1" item="4"/>
          <tpl hier="3" item="3"/>
          <tpl hier="20" item="14"/>
          <tpl fld="0" item="0"/>
          <tpl hier="26" item="11"/>
          <tpl fld="1" item="3"/>
          <tpl hier="43" item="6"/>
        </tpls>
      </m>
      <m>
        <tpls c="7">
          <tpl hier="1" item="4"/>
          <tpl hier="3" item="3"/>
          <tpl hier="20" item="14"/>
          <tpl fld="0" item="5"/>
          <tpl hier="26" item="11"/>
          <tpl fld="1" item="1"/>
          <tpl hier="43" item="6"/>
        </tpls>
      </m>
      <m>
        <tpls c="7">
          <tpl hier="1" item="4"/>
          <tpl hier="3" item="3"/>
          <tpl hier="20" item="14"/>
          <tpl fld="0" item="5"/>
          <tpl hier="26" item="11"/>
          <tpl fld="1" item="2"/>
          <tpl hier="43" item="6"/>
        </tpls>
      </m>
      <m>
        <tpls c="7">
          <tpl hier="1" item="4"/>
          <tpl hier="3" item="3"/>
          <tpl hier="20" item="14"/>
          <tpl fld="0" item="5"/>
          <tpl hier="26" item="11"/>
          <tpl fld="1" item="3"/>
          <tpl hier="43" item="6"/>
        </tpls>
      </m>
      <m>
        <tpls c="7">
          <tpl hier="1" item="4"/>
          <tpl hier="3" item="3"/>
          <tpl hier="20" item="14"/>
          <tpl fld="0" item="1"/>
          <tpl hier="26" item="11"/>
          <tpl fld="1" item="2"/>
          <tpl hier="43" item="6"/>
        </tpls>
      </m>
      <m>
        <tpls c="7">
          <tpl hier="1" item="4"/>
          <tpl hier="3" item="3"/>
          <tpl hier="20" item="14"/>
          <tpl fld="0" item="1"/>
          <tpl hier="26" item="11"/>
          <tpl fld="1" item="3"/>
          <tpl hier="43" item="6"/>
        </tpls>
      </m>
      <m>
        <tpls c="7">
          <tpl hier="1" item="4"/>
          <tpl hier="3" item="3"/>
          <tpl hier="20" item="14"/>
          <tpl fld="0" item="1"/>
          <tpl hier="26" item="11"/>
          <tpl fld="1" item="1"/>
          <tpl hier="43" item="6"/>
        </tpls>
      </m>
      <m>
        <tpls c="7">
          <tpl hier="1" item="4"/>
          <tpl hier="3" item="3"/>
          <tpl hier="20" item="14"/>
          <tpl fld="0" item="6"/>
          <tpl hier="26" item="11"/>
          <tpl fld="1" item="2"/>
          <tpl hier="43" item="6"/>
        </tpls>
      </m>
      <m>
        <tpls c="7">
          <tpl hier="1" item="4"/>
          <tpl hier="3" item="3"/>
          <tpl hier="20" item="14"/>
          <tpl fld="0" item="6"/>
          <tpl hier="26" item="11"/>
          <tpl fld="1" item="3"/>
          <tpl hier="43" item="6"/>
        </tpls>
      </m>
      <m>
        <tpls c="7">
          <tpl hier="1" item="4"/>
          <tpl hier="3" item="3"/>
          <tpl hier="20" item="14"/>
          <tpl fld="0" item="6"/>
          <tpl hier="26" item="11"/>
          <tpl fld="1" item="1"/>
          <tpl hier="43" item="6"/>
        </tpls>
      </m>
      <m in="0">
        <tpls c="7">
          <tpl hier="1" item="4"/>
          <tpl hier="3" item="3"/>
          <tpl hier="20" item="14"/>
          <tpl fld="0" item="3"/>
          <tpl hier="26" item="11"/>
          <tpl fld="1" item="2"/>
          <tpl hier="43" item="6"/>
        </tpls>
      </m>
      <m in="1">
        <tpls c="7">
          <tpl hier="1" item="4"/>
          <tpl hier="3" item="3"/>
          <tpl hier="20" item="14"/>
          <tpl fld="0" item="3"/>
          <tpl hier="26" item="11"/>
          <tpl fld="1" item="1"/>
          <tpl hier="43" item="6"/>
        </tpls>
      </m>
      <m in="0">
        <tpls c="7">
          <tpl hier="1" item="4"/>
          <tpl hier="3" item="3"/>
          <tpl hier="20" item="14"/>
          <tpl fld="0" item="3"/>
          <tpl hier="26" item="11"/>
          <tpl fld="1" item="3"/>
          <tpl hier="43" item="6"/>
        </tpls>
      </m>
      <n v="69.384615384615387" in="0">
        <tpls c="6">
          <tpl hier="1" item="4"/>
          <tpl hier="3" item="3"/>
          <tpl hier="20" item="14"/>
          <tpl hier="26" item="2"/>
          <tpl fld="1" item="0"/>
          <tpl hier="43" item="6"/>
        </tpls>
      </n>
      <n v="0.50110864745011086" in="1">
        <tpls c="6">
          <tpl hier="1" item="4"/>
          <tpl hier="3" item="3"/>
          <tpl hier="20" item="14"/>
          <tpl hier="26" item="2"/>
          <tpl fld="1" item="1"/>
          <tpl hier="43" item="6"/>
        </tpls>
      </n>
      <n v="904" in="0">
        <tpls c="6">
          <tpl hier="1" item="4"/>
          <tpl hier="3" item="3"/>
          <tpl hier="20" item="14"/>
          <tpl hier="26" item="2"/>
          <tpl fld="1" item="2"/>
          <tpl hier="43" item="6"/>
        </tpls>
      </n>
      <n v="1804" in="0">
        <tpls c="6">
          <tpl hier="1" item="4"/>
          <tpl hier="3" item="3"/>
          <tpl hier="20" item="14"/>
          <tpl hier="26" item="2"/>
          <tpl fld="1" item="3"/>
          <tpl hier="43" item="6"/>
        </tpls>
      </n>
      <n v="26" in="0">
        <tpls c="6">
          <tpl hier="1" item="4"/>
          <tpl hier="3" item="3"/>
          <tpl hier="20" item="14"/>
          <tpl hier="26" item="2"/>
          <tpl fld="1" item="4"/>
          <tpl hier="43" item="6"/>
        </tpls>
      </n>
      <m in="0">
        <tpls c="7">
          <tpl hier="1" item="4"/>
          <tpl hier="3" item="3"/>
          <tpl hier="20" item="14"/>
          <tpl fld="0" item="2"/>
          <tpl hier="26" item="2"/>
          <tpl fld="1" item="3"/>
          <tpl hier="43" item="6"/>
        </tpls>
      </m>
      <m in="1">
        <tpls c="7">
          <tpl hier="1" item="4"/>
          <tpl hier="3" item="3"/>
          <tpl hier="20" item="14"/>
          <tpl fld="0" item="2"/>
          <tpl hier="26" item="2"/>
          <tpl fld="1" item="1"/>
          <tpl hier="43" item="6"/>
        </tpls>
      </m>
      <m in="0">
        <tpls c="7">
          <tpl hier="1" item="4"/>
          <tpl hier="3" item="3"/>
          <tpl hier="20" item="14"/>
          <tpl fld="0" item="2"/>
          <tpl hier="26" item="2"/>
          <tpl fld="1" item="2"/>
          <tpl hier="43" item="6"/>
        </tpls>
      </m>
      <n v="145" in="0">
        <tpls c="7">
          <tpl hier="1" item="4"/>
          <tpl hier="3" item="3"/>
          <tpl hier="20" item="14"/>
          <tpl fld="0" item="4"/>
          <tpl hier="26" item="2"/>
          <tpl fld="1" item="2"/>
          <tpl hier="43" item="6"/>
        </tpls>
      </n>
      <n v="325" in="0">
        <tpls c="7">
          <tpl hier="1" item="4"/>
          <tpl hier="3" item="3"/>
          <tpl hier="20" item="14"/>
          <tpl fld="0" item="4"/>
          <tpl hier="26" item="2"/>
          <tpl fld="1" item="3"/>
          <tpl hier="43" item="6"/>
        </tpls>
      </n>
      <n v="0.44615384615384618" in="1">
        <tpls c="7">
          <tpl hier="1" item="4"/>
          <tpl hier="3" item="3"/>
          <tpl hier="20" item="14"/>
          <tpl fld="0" item="4"/>
          <tpl hier="26" item="2"/>
          <tpl fld="1" item="1"/>
          <tpl hier="43" item="6"/>
        </tpls>
      </n>
      <n v="67" in="0">
        <tpls c="7">
          <tpl hier="1" item="4"/>
          <tpl hier="3" item="3"/>
          <tpl hier="20" item="14"/>
          <tpl fld="0" item="0"/>
          <tpl hier="26" item="2"/>
          <tpl fld="1" item="2"/>
          <tpl hier="43" item="6"/>
        </tpls>
      </n>
      <n v="0.52755905511811019" in="1">
        <tpls c="7">
          <tpl hier="1" item="4"/>
          <tpl hier="3" item="3"/>
          <tpl hier="20" item="14"/>
          <tpl fld="0" item="0"/>
          <tpl hier="26" item="2"/>
          <tpl fld="1" item="1"/>
          <tpl hier="43" item="6"/>
        </tpls>
      </n>
      <n v="127" in="0">
        <tpls c="7">
          <tpl hier="1" item="4"/>
          <tpl hier="3" item="3"/>
          <tpl hier="20" item="14"/>
          <tpl fld="0" item="0"/>
          <tpl hier="26" item="2"/>
          <tpl fld="1" item="3"/>
          <tpl hier="43" item="6"/>
        </tpls>
      </n>
      <n v="0.58333333333333337" in="1">
        <tpls c="7">
          <tpl hier="1" item="4"/>
          <tpl hier="3" item="3"/>
          <tpl hier="20" item="14"/>
          <tpl fld="0" item="5"/>
          <tpl hier="26" item="2"/>
          <tpl fld="1" item="1"/>
          <tpl hier="43" item="6"/>
        </tpls>
      </n>
      <n v="28" in="0">
        <tpls c="7">
          <tpl hier="1" item="4"/>
          <tpl hier="3" item="3"/>
          <tpl hier="20" item="14"/>
          <tpl fld="0" item="5"/>
          <tpl hier="26" item="2"/>
          <tpl fld="1" item="2"/>
          <tpl hier="43" item="6"/>
        </tpls>
      </n>
      <n v="48" in="0">
        <tpls c="7">
          <tpl hier="1" item="4"/>
          <tpl hier="3" item="3"/>
          <tpl hier="20" item="14"/>
          <tpl fld="0" item="5"/>
          <tpl hier="26" item="2"/>
          <tpl fld="1" item="3"/>
          <tpl hier="43" item="6"/>
        </tpls>
      </n>
      <n v="81" in="0">
        <tpls c="7">
          <tpl hier="1" item="4"/>
          <tpl hier="3" item="3"/>
          <tpl hier="20" item="14"/>
          <tpl fld="0" item="1"/>
          <tpl hier="26" item="2"/>
          <tpl fld="1" item="2"/>
          <tpl hier="43" item="6"/>
        </tpls>
      </n>
      <n v="108" in="0">
        <tpls c="7">
          <tpl hier="1" item="4"/>
          <tpl hier="3" item="3"/>
          <tpl hier="20" item="14"/>
          <tpl fld="0" item="1"/>
          <tpl hier="26" item="2"/>
          <tpl fld="1" item="3"/>
          <tpl hier="43" item="6"/>
        </tpls>
      </n>
      <n v="0.75" in="1">
        <tpls c="7">
          <tpl hier="1" item="4"/>
          <tpl hier="3" item="3"/>
          <tpl hier="20" item="14"/>
          <tpl fld="0" item="1"/>
          <tpl hier="26" item="2"/>
          <tpl fld="1" item="1"/>
          <tpl hier="43" item="6"/>
        </tpls>
      </n>
      <n v="21" in="0">
        <tpls c="7">
          <tpl hier="1" item="4"/>
          <tpl hier="3" item="3"/>
          <tpl hier="20" item="14"/>
          <tpl fld="0" item="6"/>
          <tpl hier="26" item="2"/>
          <tpl fld="1" item="2"/>
          <tpl hier="43" item="6"/>
        </tpls>
      </n>
      <n v="36" in="0">
        <tpls c="7">
          <tpl hier="1" item="4"/>
          <tpl hier="3" item="3"/>
          <tpl hier="20" item="14"/>
          <tpl fld="0" item="6"/>
          <tpl hier="26" item="2"/>
          <tpl fld="1" item="3"/>
          <tpl hier="43" item="6"/>
        </tpls>
      </n>
      <n v="0.58333333333333337" in="1">
        <tpls c="7">
          <tpl hier="1" item="4"/>
          <tpl hier="3" item="3"/>
          <tpl hier="20" item="14"/>
          <tpl fld="0" item="6"/>
          <tpl hier="26" item="2"/>
          <tpl fld="1" item="1"/>
          <tpl hier="43" item="6"/>
        </tpls>
      </n>
      <m in="0">
        <tpls c="7">
          <tpl hier="1" item="4"/>
          <tpl hier="3" item="3"/>
          <tpl hier="20" item="14"/>
          <tpl fld="0" item="3"/>
          <tpl hier="26" item="2"/>
          <tpl fld="1" item="2"/>
          <tpl hier="43" item="6"/>
        </tpls>
      </m>
      <m in="1">
        <tpls c="7">
          <tpl hier="1" item="4"/>
          <tpl hier="3" item="3"/>
          <tpl hier="20" item="14"/>
          <tpl fld="0" item="3"/>
          <tpl hier="26" item="2"/>
          <tpl fld="1" item="1"/>
          <tpl hier="43" item="6"/>
        </tpls>
      </m>
      <m in="0">
        <tpls c="7">
          <tpl hier="1" item="4"/>
          <tpl hier="3" item="3"/>
          <tpl hier="20" item="14"/>
          <tpl fld="0" item="3"/>
          <tpl hier="26" item="2"/>
          <tpl fld="1" item="3"/>
          <tpl hier="43" item="6"/>
        </tpls>
      </m>
      <n v="86.666666666666671" in="0">
        <tpls c="6">
          <tpl hier="1" item="4"/>
          <tpl hier="3" item="3"/>
          <tpl hier="20" item="10"/>
          <tpl hier="26" item="11"/>
          <tpl fld="1" item="0"/>
          <tpl hier="43" item="0"/>
        </tpls>
      </n>
      <n v="0.42307692307692307" in="1">
        <tpls c="6">
          <tpl hier="1" item="4"/>
          <tpl hier="3" item="3"/>
          <tpl hier="20" item="10"/>
          <tpl hier="26" item="11"/>
          <tpl fld="1" item="1"/>
          <tpl hier="43" item="0"/>
        </tpls>
      </n>
      <n v="110" in="0">
        <tpls c="6">
          <tpl hier="1" item="4"/>
          <tpl hier="3" item="3"/>
          <tpl hier="20" item="10"/>
          <tpl hier="26" item="11"/>
          <tpl fld="1" item="2"/>
          <tpl hier="43" item="0"/>
        </tpls>
      </n>
      <n v="260" in="0">
        <tpls c="6">
          <tpl hier="1" item="4"/>
          <tpl hier="3" item="3"/>
          <tpl hier="20" item="10"/>
          <tpl hier="26" item="11"/>
          <tpl fld="1" item="3"/>
          <tpl hier="43" item="0"/>
        </tpls>
      </n>
      <n v="3" in="0">
        <tpls c="6">
          <tpl hier="1" item="4"/>
          <tpl hier="3" item="3"/>
          <tpl hier="20" item="10"/>
          <tpl hier="26" item="11"/>
          <tpl fld="1" item="4"/>
          <tpl hier="43" item="0"/>
        </tpls>
      </n>
      <m in="0">
        <tpls c="7">
          <tpl hier="1" item="4"/>
          <tpl hier="3" item="3"/>
          <tpl hier="20" item="10"/>
          <tpl fld="0" item="2"/>
          <tpl hier="26" item="11"/>
          <tpl fld="1" item="3"/>
          <tpl hier="43" item="0"/>
        </tpls>
      </m>
      <m in="1">
        <tpls c="7">
          <tpl hier="1" item="4"/>
          <tpl hier="3" item="3"/>
          <tpl hier="20" item="10"/>
          <tpl fld="0" item="2"/>
          <tpl hier="26" item="11"/>
          <tpl fld="1" item="1"/>
          <tpl hier="43" item="0"/>
        </tpls>
      </m>
      <m in="0">
        <tpls c="7">
          <tpl hier="1" item="4"/>
          <tpl hier="3" item="3"/>
          <tpl hier="20" item="10"/>
          <tpl fld="0" item="2"/>
          <tpl hier="26" item="11"/>
          <tpl fld="1" item="2"/>
          <tpl hier="43" item="0"/>
        </tpls>
      </m>
      <n v="110" in="0">
        <tpls c="7">
          <tpl hier="1" item="4"/>
          <tpl hier="3" item="3"/>
          <tpl hier="20" item="10"/>
          <tpl fld="0" item="4"/>
          <tpl hier="26" item="11"/>
          <tpl fld="1" item="2"/>
          <tpl hier="43" item="0"/>
        </tpls>
      </n>
      <n v="260" in="0">
        <tpls c="7">
          <tpl hier="1" item="4"/>
          <tpl hier="3" item="3"/>
          <tpl hier="20" item="10"/>
          <tpl fld="0" item="4"/>
          <tpl hier="26" item="11"/>
          <tpl fld="1" item="3"/>
          <tpl hier="43" item="0"/>
        </tpls>
      </n>
      <n v="0.42307692307692307" in="1">
        <tpls c="7">
          <tpl hier="1" item="4"/>
          <tpl hier="3" item="3"/>
          <tpl hier="20" item="10"/>
          <tpl fld="0" item="4"/>
          <tpl hier="26" item="11"/>
          <tpl fld="1" item="1"/>
          <tpl hier="43" item="0"/>
        </tpls>
      </n>
      <m>
        <tpls c="7">
          <tpl hier="1" item="4"/>
          <tpl hier="3" item="3"/>
          <tpl hier="20" item="10"/>
          <tpl fld="0" item="0"/>
          <tpl hier="26" item="11"/>
          <tpl fld="1" item="2"/>
          <tpl hier="43" item="0"/>
        </tpls>
      </m>
      <m>
        <tpls c="7">
          <tpl hier="1" item="4"/>
          <tpl hier="3" item="3"/>
          <tpl hier="20" item="10"/>
          <tpl fld="0" item="0"/>
          <tpl hier="26" item="11"/>
          <tpl fld="1" item="1"/>
          <tpl hier="43" item="0"/>
        </tpls>
      </m>
      <m>
        <tpls c="7">
          <tpl hier="1" item="4"/>
          <tpl hier="3" item="3"/>
          <tpl hier="20" item="10"/>
          <tpl fld="0" item="0"/>
          <tpl hier="26" item="11"/>
          <tpl fld="1" item="3"/>
          <tpl hier="43" item="0"/>
        </tpls>
      </m>
      <m>
        <tpls c="7">
          <tpl hier="1" item="4"/>
          <tpl hier="3" item="3"/>
          <tpl hier="20" item="10"/>
          <tpl fld="0" item="5"/>
          <tpl hier="26" item="11"/>
          <tpl fld="1" item="1"/>
          <tpl hier="43" item="0"/>
        </tpls>
      </m>
      <m>
        <tpls c="7">
          <tpl hier="1" item="4"/>
          <tpl hier="3" item="3"/>
          <tpl hier="20" item="10"/>
          <tpl fld="0" item="5"/>
          <tpl hier="26" item="11"/>
          <tpl fld="1" item="2"/>
          <tpl hier="43" item="0"/>
        </tpls>
      </m>
      <m>
        <tpls c="7">
          <tpl hier="1" item="4"/>
          <tpl hier="3" item="3"/>
          <tpl hier="20" item="10"/>
          <tpl fld="0" item="5"/>
          <tpl hier="26" item="11"/>
          <tpl fld="1" item="3"/>
          <tpl hier="43" item="0"/>
        </tpls>
      </m>
      <m>
        <tpls c="7">
          <tpl hier="1" item="4"/>
          <tpl hier="3" item="3"/>
          <tpl hier="20" item="10"/>
          <tpl fld="0" item="1"/>
          <tpl hier="26" item="11"/>
          <tpl fld="1" item="2"/>
          <tpl hier="43" item="0"/>
        </tpls>
      </m>
      <m>
        <tpls c="7">
          <tpl hier="1" item="4"/>
          <tpl hier="3" item="3"/>
          <tpl hier="20" item="10"/>
          <tpl fld="0" item="1"/>
          <tpl hier="26" item="11"/>
          <tpl fld="1" item="3"/>
          <tpl hier="43" item="0"/>
        </tpls>
      </m>
      <m>
        <tpls c="7">
          <tpl hier="1" item="4"/>
          <tpl hier="3" item="3"/>
          <tpl hier="20" item="10"/>
          <tpl fld="0" item="1"/>
          <tpl hier="26" item="11"/>
          <tpl fld="1" item="1"/>
          <tpl hier="43" item="0"/>
        </tpls>
      </m>
      <m>
        <tpls c="7">
          <tpl hier="1" item="4"/>
          <tpl hier="3" item="3"/>
          <tpl hier="20" item="10"/>
          <tpl fld="0" item="6"/>
          <tpl hier="26" item="11"/>
          <tpl fld="1" item="2"/>
          <tpl hier="43" item="0"/>
        </tpls>
      </m>
      <m>
        <tpls c="7">
          <tpl hier="1" item="4"/>
          <tpl hier="3" item="3"/>
          <tpl hier="20" item="10"/>
          <tpl fld="0" item="6"/>
          <tpl hier="26" item="11"/>
          <tpl fld="1" item="3"/>
          <tpl hier="43" item="0"/>
        </tpls>
      </m>
      <m>
        <tpls c="7">
          <tpl hier="1" item="4"/>
          <tpl hier="3" item="3"/>
          <tpl hier="20" item="10"/>
          <tpl fld="0" item="6"/>
          <tpl hier="26" item="11"/>
          <tpl fld="1" item="1"/>
          <tpl hier="43" item="0"/>
        </tpls>
      </m>
      <m in="0">
        <tpls c="7">
          <tpl hier="1" item="4"/>
          <tpl hier="3" item="3"/>
          <tpl hier="20" item="10"/>
          <tpl fld="0" item="3"/>
          <tpl hier="26" item="11"/>
          <tpl fld="1" item="2"/>
          <tpl hier="43" item="0"/>
        </tpls>
      </m>
      <m in="1">
        <tpls c="7">
          <tpl hier="1" item="4"/>
          <tpl hier="3" item="3"/>
          <tpl hier="20" item="10"/>
          <tpl fld="0" item="3"/>
          <tpl hier="26" item="11"/>
          <tpl fld="1" item="1"/>
          <tpl hier="43" item="0"/>
        </tpls>
      </m>
      <m in="0">
        <tpls c="7">
          <tpl hier="1" item="4"/>
          <tpl hier="3" item="3"/>
          <tpl hier="20" item="10"/>
          <tpl fld="0" item="3"/>
          <tpl hier="26" item="11"/>
          <tpl fld="1" item="3"/>
          <tpl hier="43" item="0"/>
        </tpls>
      </m>
      <n v="80" in="0">
        <tpls c="6">
          <tpl hier="1" item="4"/>
          <tpl hier="3" item="3"/>
          <tpl hier="20" item="15"/>
          <tpl hier="26" item="11"/>
          <tpl fld="1" item="0"/>
          <tpl hier="43" item="0"/>
        </tpls>
      </n>
      <n v="0.4375" in="1">
        <tpls c="6">
          <tpl hier="1" item="4"/>
          <tpl hier="3" item="3"/>
          <tpl hier="20" item="15"/>
          <tpl hier="26" item="11"/>
          <tpl fld="1" item="1"/>
          <tpl hier="43" item="0"/>
        </tpls>
      </n>
      <n v="140" in="0">
        <tpls c="6">
          <tpl hier="1" item="4"/>
          <tpl hier="3" item="3"/>
          <tpl hier="20" item="15"/>
          <tpl hier="26" item="11"/>
          <tpl fld="1" item="2"/>
          <tpl hier="43" item="0"/>
        </tpls>
      </n>
      <n v="320" in="0">
        <tpls c="6">
          <tpl hier="1" item="4"/>
          <tpl hier="3" item="3"/>
          <tpl hier="20" item="15"/>
          <tpl hier="26" item="11"/>
          <tpl fld="1" item="3"/>
          <tpl hier="43" item="0"/>
        </tpls>
      </n>
      <n v="4" in="0">
        <tpls c="6">
          <tpl hier="1" item="4"/>
          <tpl hier="3" item="3"/>
          <tpl hier="20" item="15"/>
          <tpl hier="26" item="11"/>
          <tpl fld="1" item="4"/>
          <tpl hier="43" item="0"/>
        </tpls>
      </n>
      <m in="0">
        <tpls c="7">
          <tpl hier="1" item="4"/>
          <tpl hier="3" item="3"/>
          <tpl hier="20" item="15"/>
          <tpl fld="0" item="2"/>
          <tpl hier="26" item="11"/>
          <tpl fld="1" item="3"/>
          <tpl hier="43" item="0"/>
        </tpls>
      </m>
      <m in="1">
        <tpls c="7">
          <tpl hier="1" item="4"/>
          <tpl hier="3" item="3"/>
          <tpl hier="20" item="15"/>
          <tpl fld="0" item="2"/>
          <tpl hier="26" item="11"/>
          <tpl fld="1" item="1"/>
          <tpl hier="43" item="0"/>
        </tpls>
      </m>
      <m in="0">
        <tpls c="7">
          <tpl hier="1" item="4"/>
          <tpl hier="3" item="3"/>
          <tpl hier="20" item="15"/>
          <tpl fld="0" item="2"/>
          <tpl hier="26" item="11"/>
          <tpl fld="1" item="2"/>
          <tpl hier="43" item="0"/>
        </tpls>
      </m>
      <n v="140" in="0">
        <tpls c="7">
          <tpl hier="1" item="4"/>
          <tpl hier="3" item="3"/>
          <tpl hier="20" item="15"/>
          <tpl fld="0" item="4"/>
          <tpl hier="26" item="11"/>
          <tpl fld="1" item="2"/>
          <tpl hier="43" item="0"/>
        </tpls>
      </n>
      <n v="320" in="0">
        <tpls c="7">
          <tpl hier="1" item="4"/>
          <tpl hier="3" item="3"/>
          <tpl hier="20" item="15"/>
          <tpl fld="0" item="4"/>
          <tpl hier="26" item="11"/>
          <tpl fld="1" item="3"/>
          <tpl hier="43" item="0"/>
        </tpls>
      </n>
      <n v="0.4375" in="1">
        <tpls c="7">
          <tpl hier="1" item="4"/>
          <tpl hier="3" item="3"/>
          <tpl hier="20" item="15"/>
          <tpl fld="0" item="4"/>
          <tpl hier="26" item="11"/>
          <tpl fld="1" item="1"/>
          <tpl hier="43" item="0"/>
        </tpls>
      </n>
      <m>
        <tpls c="7">
          <tpl hier="1" item="4"/>
          <tpl hier="3" item="3"/>
          <tpl hier="20" item="15"/>
          <tpl fld="0" item="0"/>
          <tpl hier="26" item="11"/>
          <tpl fld="1" item="2"/>
          <tpl hier="43" item="0"/>
        </tpls>
      </m>
      <m>
        <tpls c="7">
          <tpl hier="1" item="4"/>
          <tpl hier="3" item="3"/>
          <tpl hier="20" item="15"/>
          <tpl fld="0" item="0"/>
          <tpl hier="26" item="11"/>
          <tpl fld="1" item="1"/>
          <tpl hier="43" item="0"/>
        </tpls>
      </m>
      <m>
        <tpls c="7">
          <tpl hier="1" item="4"/>
          <tpl hier="3" item="3"/>
          <tpl hier="20" item="15"/>
          <tpl fld="0" item="0"/>
          <tpl hier="26" item="11"/>
          <tpl fld="1" item="3"/>
          <tpl hier="43" item="0"/>
        </tpls>
      </m>
      <m>
        <tpls c="7">
          <tpl hier="1" item="4"/>
          <tpl hier="3" item="3"/>
          <tpl hier="20" item="15"/>
          <tpl fld="0" item="5"/>
          <tpl hier="26" item="11"/>
          <tpl fld="1" item="1"/>
          <tpl hier="43" item="0"/>
        </tpls>
      </m>
      <m>
        <tpls c="7">
          <tpl hier="1" item="4"/>
          <tpl hier="3" item="3"/>
          <tpl hier="20" item="15"/>
          <tpl fld="0" item="5"/>
          <tpl hier="26" item="11"/>
          <tpl fld="1" item="2"/>
          <tpl hier="43" item="0"/>
        </tpls>
      </m>
      <m>
        <tpls c="7">
          <tpl hier="1" item="4"/>
          <tpl hier="3" item="3"/>
          <tpl hier="20" item="15"/>
          <tpl fld="0" item="5"/>
          <tpl hier="26" item="11"/>
          <tpl fld="1" item="3"/>
          <tpl hier="43" item="0"/>
        </tpls>
      </m>
      <m>
        <tpls c="7">
          <tpl hier="1" item="4"/>
          <tpl hier="3" item="3"/>
          <tpl hier="20" item="15"/>
          <tpl fld="0" item="1"/>
          <tpl hier="26" item="11"/>
          <tpl fld="1" item="2"/>
          <tpl hier="43" item="0"/>
        </tpls>
      </m>
      <m>
        <tpls c="7">
          <tpl hier="1" item="4"/>
          <tpl hier="3" item="3"/>
          <tpl hier="20" item="15"/>
          <tpl fld="0" item="1"/>
          <tpl hier="26" item="11"/>
          <tpl fld="1" item="3"/>
          <tpl hier="43" item="0"/>
        </tpls>
      </m>
      <m>
        <tpls c="7">
          <tpl hier="1" item="4"/>
          <tpl hier="3" item="3"/>
          <tpl hier="20" item="15"/>
          <tpl fld="0" item="1"/>
          <tpl hier="26" item="11"/>
          <tpl fld="1" item="1"/>
          <tpl hier="43" item="0"/>
        </tpls>
      </m>
      <m>
        <tpls c="7">
          <tpl hier="1" item="4"/>
          <tpl hier="3" item="3"/>
          <tpl hier="20" item="15"/>
          <tpl fld="0" item="6"/>
          <tpl hier="26" item="11"/>
          <tpl fld="1" item="2"/>
          <tpl hier="43" item="0"/>
        </tpls>
      </m>
      <m>
        <tpls c="7">
          <tpl hier="1" item="4"/>
          <tpl hier="3" item="3"/>
          <tpl hier="20" item="15"/>
          <tpl fld="0" item="6"/>
          <tpl hier="26" item="11"/>
          <tpl fld="1" item="3"/>
          <tpl hier="43" item="0"/>
        </tpls>
      </m>
      <m>
        <tpls c="7">
          <tpl hier="1" item="4"/>
          <tpl hier="3" item="3"/>
          <tpl hier="20" item="15"/>
          <tpl fld="0" item="6"/>
          <tpl hier="26" item="11"/>
          <tpl fld="1" item="1"/>
          <tpl hier="43" item="0"/>
        </tpls>
      </m>
      <m in="0">
        <tpls c="7">
          <tpl hier="1" item="4"/>
          <tpl hier="3" item="3"/>
          <tpl hier="20" item="15"/>
          <tpl fld="0" item="3"/>
          <tpl hier="26" item="11"/>
          <tpl fld="1" item="2"/>
          <tpl hier="43" item="0"/>
        </tpls>
      </m>
      <m in="1">
        <tpls c="7">
          <tpl hier="1" item="4"/>
          <tpl hier="3" item="3"/>
          <tpl hier="20" item="15"/>
          <tpl fld="0" item="3"/>
          <tpl hier="26" item="11"/>
          <tpl fld="1" item="1"/>
          <tpl hier="43" item="0"/>
        </tpls>
      </m>
      <m in="0">
        <tpls c="7">
          <tpl hier="1" item="4"/>
          <tpl hier="3" item="3"/>
          <tpl hier="20" item="15"/>
          <tpl fld="0" item="3"/>
          <tpl hier="26" item="11"/>
          <tpl fld="1" item="3"/>
          <tpl hier="43" item="0"/>
        </tpls>
      </m>
      <n v="108.33333333333333" in="0">
        <tpls c="6">
          <tpl hier="1" item="4"/>
          <tpl hier="3" item="3"/>
          <tpl hier="20" item="14"/>
          <tpl hier="26" item="11"/>
          <tpl fld="1" item="0"/>
          <tpl hier="43" item="0"/>
        </tpls>
      </n>
      <n v="0.44615384615384618" in="1">
        <tpls c="6">
          <tpl hier="1" item="4"/>
          <tpl hier="3" item="3"/>
          <tpl hier="20" item="14"/>
          <tpl hier="26" item="11"/>
          <tpl fld="1" item="1"/>
          <tpl hier="43" item="0"/>
        </tpls>
      </n>
      <n v="145" in="0">
        <tpls c="6">
          <tpl hier="1" item="4"/>
          <tpl hier="3" item="3"/>
          <tpl hier="20" item="14"/>
          <tpl hier="26" item="11"/>
          <tpl fld="1" item="2"/>
          <tpl hier="43" item="0"/>
        </tpls>
      </n>
      <n v="325" in="0">
        <tpls c="6">
          <tpl hier="1" item="4"/>
          <tpl hier="3" item="3"/>
          <tpl hier="20" item="14"/>
          <tpl hier="26" item="11"/>
          <tpl fld="1" item="3"/>
          <tpl hier="43" item="0"/>
        </tpls>
      </n>
      <n v="3" in="0">
        <tpls c="6">
          <tpl hier="1" item="4"/>
          <tpl hier="3" item="3"/>
          <tpl hier="20" item="14"/>
          <tpl hier="26" item="11"/>
          <tpl fld="1" item="4"/>
          <tpl hier="43" item="0"/>
        </tpls>
      </n>
      <m in="0">
        <tpls c="7">
          <tpl hier="1" item="4"/>
          <tpl hier="3" item="3"/>
          <tpl hier="20" item="14"/>
          <tpl fld="0" item="2"/>
          <tpl hier="26" item="11"/>
          <tpl fld="1" item="3"/>
          <tpl hier="43" item="0"/>
        </tpls>
      </m>
      <m in="1">
        <tpls c="7">
          <tpl hier="1" item="4"/>
          <tpl hier="3" item="3"/>
          <tpl hier="20" item="14"/>
          <tpl fld="0" item="2"/>
          <tpl hier="26" item="11"/>
          <tpl fld="1" item="1"/>
          <tpl hier="43" item="0"/>
        </tpls>
      </m>
      <m in="0">
        <tpls c="7">
          <tpl hier="1" item="4"/>
          <tpl hier="3" item="3"/>
          <tpl hier="20" item="14"/>
          <tpl fld="0" item="2"/>
          <tpl hier="26" item="11"/>
          <tpl fld="1" item="2"/>
          <tpl hier="43" item="0"/>
        </tpls>
      </m>
      <n v="145" in="0">
        <tpls c="7">
          <tpl hier="1" item="4"/>
          <tpl hier="3" item="3"/>
          <tpl hier="20" item="14"/>
          <tpl fld="0" item="4"/>
          <tpl hier="26" item="11"/>
          <tpl fld="1" item="2"/>
          <tpl hier="43" item="0"/>
        </tpls>
      </n>
      <n v="325" in="0">
        <tpls c="7">
          <tpl hier="1" item="4"/>
          <tpl hier="3" item="3"/>
          <tpl hier="20" item="14"/>
          <tpl fld="0" item="4"/>
          <tpl hier="26" item="11"/>
          <tpl fld="1" item="3"/>
          <tpl hier="43" item="0"/>
        </tpls>
      </n>
      <n v="0.44615384615384618" in="1">
        <tpls c="7">
          <tpl hier="1" item="4"/>
          <tpl hier="3" item="3"/>
          <tpl hier="20" item="14"/>
          <tpl fld="0" item="4"/>
          <tpl hier="26" item="11"/>
          <tpl fld="1" item="1"/>
          <tpl hier="43" item="0"/>
        </tpls>
      </n>
      <m>
        <tpls c="7">
          <tpl hier="1" item="4"/>
          <tpl hier="3" item="3"/>
          <tpl hier="20" item="14"/>
          <tpl fld="0" item="0"/>
          <tpl hier="26" item="11"/>
          <tpl fld="1" item="2"/>
          <tpl hier="43" item="0"/>
        </tpls>
      </m>
      <m>
        <tpls c="7">
          <tpl hier="1" item="4"/>
          <tpl hier="3" item="3"/>
          <tpl hier="20" item="14"/>
          <tpl fld="0" item="0"/>
          <tpl hier="26" item="11"/>
          <tpl fld="1" item="1"/>
          <tpl hier="43" item="0"/>
        </tpls>
      </m>
      <m>
        <tpls c="7">
          <tpl hier="1" item="4"/>
          <tpl hier="3" item="3"/>
          <tpl hier="20" item="14"/>
          <tpl fld="0" item="0"/>
          <tpl hier="26" item="11"/>
          <tpl fld="1" item="3"/>
          <tpl hier="43" item="0"/>
        </tpls>
      </m>
      <m>
        <tpls c="7">
          <tpl hier="1" item="4"/>
          <tpl hier="3" item="3"/>
          <tpl hier="20" item="14"/>
          <tpl fld="0" item="5"/>
          <tpl hier="26" item="11"/>
          <tpl fld="1" item="1"/>
          <tpl hier="43" item="0"/>
        </tpls>
      </m>
      <m>
        <tpls c="7">
          <tpl hier="1" item="4"/>
          <tpl hier="3" item="3"/>
          <tpl hier="20" item="14"/>
          <tpl fld="0" item="5"/>
          <tpl hier="26" item="11"/>
          <tpl fld="1" item="2"/>
          <tpl hier="43" item="0"/>
        </tpls>
      </m>
      <m>
        <tpls c="7">
          <tpl hier="1" item="4"/>
          <tpl hier="3" item="3"/>
          <tpl hier="20" item="14"/>
          <tpl fld="0" item="5"/>
          <tpl hier="26" item="11"/>
          <tpl fld="1" item="3"/>
          <tpl hier="43" item="0"/>
        </tpls>
      </m>
      <m>
        <tpls c="7">
          <tpl hier="1" item="4"/>
          <tpl hier="3" item="3"/>
          <tpl hier="20" item="14"/>
          <tpl fld="0" item="1"/>
          <tpl hier="26" item="11"/>
          <tpl fld="1" item="2"/>
          <tpl hier="43" item="0"/>
        </tpls>
      </m>
      <m>
        <tpls c="7">
          <tpl hier="1" item="4"/>
          <tpl hier="3" item="3"/>
          <tpl hier="20" item="14"/>
          <tpl fld="0" item="1"/>
          <tpl hier="26" item="11"/>
          <tpl fld="1" item="3"/>
          <tpl hier="43" item="0"/>
        </tpls>
      </m>
      <m>
        <tpls c="7">
          <tpl hier="1" item="4"/>
          <tpl hier="3" item="3"/>
          <tpl hier="20" item="14"/>
          <tpl fld="0" item="1"/>
          <tpl hier="26" item="11"/>
          <tpl fld="1" item="1"/>
          <tpl hier="43" item="0"/>
        </tpls>
      </m>
      <m>
        <tpls c="7">
          <tpl hier="1" item="4"/>
          <tpl hier="3" item="3"/>
          <tpl hier="20" item="14"/>
          <tpl fld="0" item="6"/>
          <tpl hier="26" item="11"/>
          <tpl fld="1" item="2"/>
          <tpl hier="43" item="0"/>
        </tpls>
      </m>
      <m>
        <tpls c="7">
          <tpl hier="1" item="4"/>
          <tpl hier="3" item="3"/>
          <tpl hier="20" item="14"/>
          <tpl fld="0" item="6"/>
          <tpl hier="26" item="11"/>
          <tpl fld="1" item="3"/>
          <tpl hier="43" item="0"/>
        </tpls>
      </m>
      <m>
        <tpls c="7">
          <tpl hier="1" item="4"/>
          <tpl hier="3" item="3"/>
          <tpl hier="20" item="14"/>
          <tpl fld="0" item="6"/>
          <tpl hier="26" item="11"/>
          <tpl fld="1" item="1"/>
          <tpl hier="43" item="0"/>
        </tpls>
      </m>
      <m in="0">
        <tpls c="7">
          <tpl hier="1" item="4"/>
          <tpl hier="3" item="3"/>
          <tpl hier="20" item="14"/>
          <tpl fld="0" item="3"/>
          <tpl hier="26" item="11"/>
          <tpl fld="1" item="2"/>
          <tpl hier="43" item="0"/>
        </tpls>
      </m>
      <m in="1">
        <tpls c="7">
          <tpl hier="1" item="4"/>
          <tpl hier="3" item="3"/>
          <tpl hier="20" item="14"/>
          <tpl fld="0" item="3"/>
          <tpl hier="26" item="11"/>
          <tpl fld="1" item="1"/>
          <tpl hier="43" item="0"/>
        </tpls>
      </m>
      <m in="0">
        <tpls c="7">
          <tpl hier="1" item="4"/>
          <tpl hier="3" item="3"/>
          <tpl hier="20" item="14"/>
          <tpl fld="0" item="3"/>
          <tpl hier="26" item="11"/>
          <tpl fld="1" item="3"/>
          <tpl hier="43" item="0"/>
        </tpls>
      </m>
      <n v="67.58620689655173" in="0">
        <tpls c="6">
          <tpl hier="1" item="4"/>
          <tpl hier="3" item="3"/>
          <tpl hier="20" item="14"/>
          <tpl hier="26" item="2"/>
          <tpl fld="1" item="0"/>
          <tpl hier="43" item="0"/>
        </tpls>
      </n>
      <n v="0.50357142857142856" in="1">
        <tpls c="6">
          <tpl hier="1" item="4"/>
          <tpl hier="3" item="3"/>
          <tpl hier="20" item="14"/>
          <tpl hier="26" item="2"/>
          <tpl fld="1" item="1"/>
          <tpl hier="43" item="0"/>
        </tpls>
      </n>
      <n v="987" in="0">
        <tpls c="6">
          <tpl hier="1" item="4"/>
          <tpl hier="3" item="3"/>
          <tpl hier="20" item="14"/>
          <tpl hier="26" item="2"/>
          <tpl fld="1" item="2"/>
          <tpl hier="43" item="0"/>
        </tpls>
      </n>
      <n v="1960" in="0">
        <tpls c="6">
          <tpl hier="1" item="4"/>
          <tpl hier="3" item="3"/>
          <tpl hier="20" item="14"/>
          <tpl hier="26" item="2"/>
          <tpl fld="1" item="3"/>
          <tpl hier="43" item="0"/>
        </tpls>
      </n>
      <n v="29" in="0">
        <tpls c="6">
          <tpl hier="1" item="4"/>
          <tpl hier="3" item="3"/>
          <tpl hier="20" item="14"/>
          <tpl hier="26" item="2"/>
          <tpl fld="1" item="4"/>
          <tpl hier="43" item="0"/>
        </tpls>
      </n>
      <m in="0">
        <tpls c="7">
          <tpl hier="1" item="4"/>
          <tpl hier="3" item="3"/>
          <tpl hier="20" item="14"/>
          <tpl fld="0" item="2"/>
          <tpl hier="26" item="2"/>
          <tpl fld="1" item="3"/>
          <tpl hier="43" item="0"/>
        </tpls>
      </m>
      <m in="1">
        <tpls c="7">
          <tpl hier="1" item="4"/>
          <tpl hier="3" item="3"/>
          <tpl hier="20" item="14"/>
          <tpl fld="0" item="2"/>
          <tpl hier="26" item="2"/>
          <tpl fld="1" item="1"/>
          <tpl hier="43" item="0"/>
        </tpls>
      </m>
      <m in="0">
        <tpls c="7">
          <tpl hier="1" item="4"/>
          <tpl hier="3" item="3"/>
          <tpl hier="20" item="14"/>
          <tpl fld="0" item="2"/>
          <tpl hier="26" item="2"/>
          <tpl fld="1" item="2"/>
          <tpl hier="43" item="0"/>
        </tpls>
      </m>
      <n v="145" in="0">
        <tpls c="7">
          <tpl hier="1" item="4"/>
          <tpl hier="3" item="3"/>
          <tpl hier="20" item="14"/>
          <tpl fld="0" item="4"/>
          <tpl hier="26" item="2"/>
          <tpl fld="1" item="2"/>
          <tpl hier="43" item="0"/>
        </tpls>
      </n>
      <n v="325" in="0">
        <tpls c="7">
          <tpl hier="1" item="4"/>
          <tpl hier="3" item="3"/>
          <tpl hier="20" item="14"/>
          <tpl fld="0" item="4"/>
          <tpl hier="26" item="2"/>
          <tpl fld="1" item="3"/>
          <tpl hier="43" item="0"/>
        </tpls>
      </n>
      <n v="0.44615384615384618" in="1">
        <tpls c="7">
          <tpl hier="1" item="4"/>
          <tpl hier="3" item="3"/>
          <tpl hier="20" item="14"/>
          <tpl fld="0" item="4"/>
          <tpl hier="26" item="2"/>
          <tpl fld="1" item="1"/>
          <tpl hier="43" item="0"/>
        </tpls>
      </n>
      <n v="79" in="0">
        <tpls c="7">
          <tpl hier="1" item="4"/>
          <tpl hier="3" item="3"/>
          <tpl hier="20" item="14"/>
          <tpl fld="0" item="0"/>
          <tpl hier="26" item="2"/>
          <tpl fld="1" item="2"/>
          <tpl hier="43" item="0"/>
        </tpls>
      </n>
      <n v="0.53020134228187921" in="1">
        <tpls c="7">
          <tpl hier="1" item="4"/>
          <tpl hier="3" item="3"/>
          <tpl hier="20" item="14"/>
          <tpl fld="0" item="0"/>
          <tpl hier="26" item="2"/>
          <tpl fld="1" item="1"/>
          <tpl hier="43" item="0"/>
        </tpls>
      </n>
      <n v="149" in="0">
        <tpls c="7">
          <tpl hier="1" item="4"/>
          <tpl hier="3" item="3"/>
          <tpl hier="20" item="14"/>
          <tpl fld="0" item="0"/>
          <tpl hier="26" item="2"/>
          <tpl fld="1" item="3"/>
          <tpl hier="43" item="0"/>
        </tpls>
      </n>
      <n v="0.58333333333333337" in="1">
        <tpls c="7">
          <tpl hier="1" item="4"/>
          <tpl hier="3" item="3"/>
          <tpl hier="20" item="14"/>
          <tpl fld="0" item="5"/>
          <tpl hier="26" item="2"/>
          <tpl fld="1" item="1"/>
          <tpl hier="43" item="0"/>
        </tpls>
      </n>
      <n v="28" in="0">
        <tpls c="7">
          <tpl hier="1" item="4"/>
          <tpl hier="3" item="3"/>
          <tpl hier="20" item="14"/>
          <tpl fld="0" item="5"/>
          <tpl hier="26" item="2"/>
          <tpl fld="1" item="2"/>
          <tpl hier="43" item="0"/>
        </tpls>
      </n>
      <n v="48" in="0">
        <tpls c="7">
          <tpl hier="1" item="4"/>
          <tpl hier="3" item="3"/>
          <tpl hier="20" item="14"/>
          <tpl fld="0" item="5"/>
          <tpl hier="26" item="2"/>
          <tpl fld="1" item="3"/>
          <tpl hier="43" item="0"/>
        </tpls>
      </n>
      <n v="90" in="0">
        <tpls c="7">
          <tpl hier="1" item="4"/>
          <tpl hier="3" item="3"/>
          <tpl hier="20" item="14"/>
          <tpl fld="0" item="1"/>
          <tpl hier="26" item="2"/>
          <tpl fld="1" item="2"/>
          <tpl hier="43" item="0"/>
        </tpls>
      </n>
      <n v="120" in="0">
        <tpls c="7">
          <tpl hier="1" item="4"/>
          <tpl hier="3" item="3"/>
          <tpl hier="20" item="14"/>
          <tpl fld="0" item="1"/>
          <tpl hier="26" item="2"/>
          <tpl fld="1" item="3"/>
          <tpl hier="43" item="0"/>
        </tpls>
      </n>
      <n v="0.75" in="1">
        <tpls c="7">
          <tpl hier="1" item="4"/>
          <tpl hier="3" item="3"/>
          <tpl hier="20" item="14"/>
          <tpl fld="0" item="1"/>
          <tpl hier="26" item="2"/>
          <tpl fld="1" item="1"/>
          <tpl hier="43" item="0"/>
        </tpls>
      </n>
      <n v="21" in="0">
        <tpls c="7">
          <tpl hier="1" item="4"/>
          <tpl hier="3" item="3"/>
          <tpl hier="20" item="14"/>
          <tpl fld="0" item="6"/>
          <tpl hier="26" item="2"/>
          <tpl fld="1" item="2"/>
          <tpl hier="43" item="0"/>
        </tpls>
      </n>
      <n v="36" in="0">
        <tpls c="7">
          <tpl hier="1" item="4"/>
          <tpl hier="3" item="3"/>
          <tpl hier="20" item="14"/>
          <tpl fld="0" item="6"/>
          <tpl hier="26" item="2"/>
          <tpl fld="1" item="3"/>
          <tpl hier="43" item="0"/>
        </tpls>
      </n>
      <n v="0.58333333333333337" in="1">
        <tpls c="7">
          <tpl hier="1" item="4"/>
          <tpl hier="3" item="3"/>
          <tpl hier="20" item="14"/>
          <tpl fld="0" item="6"/>
          <tpl hier="26" item="2"/>
          <tpl fld="1" item="1"/>
          <tpl hier="43" item="0"/>
        </tpls>
      </n>
      <m in="0">
        <tpls c="7">
          <tpl hier="1" item="4"/>
          <tpl hier="3" item="3"/>
          <tpl hier="20" item="14"/>
          <tpl fld="0" item="3"/>
          <tpl hier="26" item="2"/>
          <tpl fld="1" item="2"/>
          <tpl hier="43" item="0"/>
        </tpls>
      </m>
      <m in="1">
        <tpls c="7">
          <tpl hier="1" item="4"/>
          <tpl hier="3" item="3"/>
          <tpl hier="20" item="14"/>
          <tpl fld="0" item="3"/>
          <tpl hier="26" item="2"/>
          <tpl fld="1" item="1"/>
          <tpl hier="43" item="0"/>
        </tpls>
      </m>
      <m in="0">
        <tpls c="7">
          <tpl hier="1" item="4"/>
          <tpl hier="3" item="3"/>
          <tpl hier="20" item="14"/>
          <tpl fld="0" item="3"/>
          <tpl hier="26" item="2"/>
          <tpl fld="1" item="3"/>
          <tpl hier="43" item="0"/>
        </tpls>
      </m>
      <n v="2633" in="0">
        <tpls c="6">
          <tpl hier="1" item="4"/>
          <tpl hier="3" item="3"/>
          <tpl hier="20" item="15"/>
          <tpl hier="26" item="2"/>
          <tpl fld="1" item="3"/>
          <tpl hier="43" item="0"/>
        </tpls>
      </n>
      <n v="75.228571428571428" in="0">
        <tpls c="6">
          <tpl hier="1" item="4"/>
          <tpl hier="3" item="3"/>
          <tpl hier="20" item="15"/>
          <tpl hier="26" item="2"/>
          <tpl fld="1" item="0"/>
          <tpl hier="43" item="0"/>
        </tpls>
      </n>
      <n v="1285" in="0">
        <tpls c="6">
          <tpl hier="1" item="4"/>
          <tpl hier="3" item="3"/>
          <tpl hier="20" item="15"/>
          <tpl hier="26" item="2"/>
          <tpl fld="1" item="2"/>
          <tpl hier="43" item="0"/>
        </tpls>
      </n>
      <n v="35" in="0">
        <tpls c="6">
          <tpl hier="1" item="4"/>
          <tpl hier="3" item="3"/>
          <tpl hier="20" item="15"/>
          <tpl hier="26" item="2"/>
          <tpl fld="1" item="4"/>
          <tpl hier="43" item="0"/>
        </tpls>
      </n>
      <n v="0.48803646031143183" in="1">
        <tpls c="6">
          <tpl hier="1" item="4"/>
          <tpl hier="3" item="3"/>
          <tpl hier="20" item="15"/>
          <tpl hier="26" item="2"/>
          <tpl fld="1" item="1"/>
          <tpl hier="43" item="0"/>
        </tpls>
      </n>
      <n v="48" in="0">
        <tpls c="7">
          <tpl hier="1" item="4"/>
          <tpl hier="3" item="3"/>
          <tpl hier="20" item="15"/>
          <tpl fld="0" item="0"/>
          <tpl hier="26" item="2"/>
          <tpl fld="1" item="2"/>
          <tpl hier="43" item="0"/>
        </tpls>
      </n>
      <n v="0.54545454545454541" in="1">
        <tpls c="7">
          <tpl hier="1" item="4"/>
          <tpl hier="3" item="3"/>
          <tpl hier="20" item="15"/>
          <tpl fld="0" item="0"/>
          <tpl hier="26" item="2"/>
          <tpl fld="1" item="1"/>
          <tpl hier="43" item="0"/>
        </tpls>
      </n>
      <n v="28" in="0">
        <tpls c="7">
          <tpl hier="1" item="4"/>
          <tpl hier="3" item="3"/>
          <tpl hier="20" item="15"/>
          <tpl fld="0" item="6"/>
          <tpl hier="26" item="2"/>
          <tpl fld="1" item="2"/>
          <tpl hier="43" item="0"/>
        </tpls>
      </n>
      <n v="0.58333333333333337" in="1">
        <tpls c="7">
          <tpl hier="1" item="4"/>
          <tpl hier="3" item="3"/>
          <tpl hier="20" item="15"/>
          <tpl fld="0" item="6"/>
          <tpl hier="26" item="2"/>
          <tpl fld="1" item="1"/>
          <tpl hier="43" item="0"/>
        </tpls>
      </n>
      <m in="0">
        <tpls c="7">
          <tpl hier="1" item="4"/>
          <tpl hier="3" item="3"/>
          <tpl hier="20" item="15"/>
          <tpl fld="0" item="3"/>
          <tpl hier="26" item="2"/>
          <tpl fld="1" item="2"/>
          <tpl hier="43" item="0"/>
        </tpls>
      </m>
      <m in="0">
        <tpls c="7">
          <tpl hier="1" item="4"/>
          <tpl hier="3" item="3"/>
          <tpl hier="20" item="15"/>
          <tpl fld="0" item="3"/>
          <tpl hier="26" item="2"/>
          <tpl fld="1" item="3"/>
          <tpl hier="43" item="0"/>
        </tpls>
      </m>
      <m in="0">
        <tpls c="7">
          <tpl hier="1" item="4"/>
          <tpl hier="3" item="3"/>
          <tpl hier="20" item="15"/>
          <tpl fld="0" item="2"/>
          <tpl hier="26" item="2"/>
          <tpl fld="1" item="3"/>
          <tpl hier="43" item="0"/>
        </tpls>
      </m>
      <n v="88" in="0">
        <tpls c="7">
          <tpl hier="1" item="4"/>
          <tpl hier="3" item="3"/>
          <tpl hier="20" item="15"/>
          <tpl fld="0" item="0"/>
          <tpl hier="26" item="2"/>
          <tpl fld="1" item="3"/>
          <tpl hier="43" item="0"/>
        </tpls>
      </n>
      <n v="48" in="0">
        <tpls c="7">
          <tpl hier="1" item="4"/>
          <tpl hier="3" item="3"/>
          <tpl hier="20" item="15"/>
          <tpl fld="0" item="6"/>
          <tpl hier="26" item="2"/>
          <tpl fld="1" item="3"/>
          <tpl hier="43" item="0"/>
        </tpls>
      </n>
      <m in="1">
        <tpls c="7">
          <tpl hier="1" item="4"/>
          <tpl hier="3" item="3"/>
          <tpl hier="20" item="15"/>
          <tpl fld="0" item="3"/>
          <tpl hier="26" item="2"/>
          <tpl fld="1" item="1"/>
          <tpl hier="43" item="0"/>
        </tpls>
      </m>
      <n v="0.75" in="1">
        <tpls c="7">
          <tpl hier="1" item="4"/>
          <tpl hier="3" item="3"/>
          <tpl hier="20" item="15"/>
          <tpl fld="0" item="1"/>
          <tpl hier="26" item="2"/>
          <tpl fld="1" item="1"/>
          <tpl hier="43" item="0"/>
        </tpls>
      </n>
      <n v="108" in="0">
        <tpls c="7">
          <tpl hier="1" item="4"/>
          <tpl hier="3" item="3"/>
          <tpl hier="20" item="15"/>
          <tpl fld="0" item="1"/>
          <tpl hier="26" item="2"/>
          <tpl fld="1" item="3"/>
          <tpl hier="43" item="0"/>
        </tpls>
      </n>
      <n v="81" in="0">
        <tpls c="7">
          <tpl hier="1" item="4"/>
          <tpl hier="3" item="3"/>
          <tpl hier="20" item="15"/>
          <tpl fld="0" item="1"/>
          <tpl hier="26" item="2"/>
          <tpl fld="1" item="2"/>
          <tpl hier="43" item="0"/>
        </tpls>
      </n>
      <m in="0">
        <tpls c="7">
          <tpl hier="1" item="4"/>
          <tpl hier="3" item="3"/>
          <tpl hier="20" item="15"/>
          <tpl fld="0" item="2"/>
          <tpl hier="26" item="2"/>
          <tpl fld="1" item="2"/>
          <tpl hier="43" item="0"/>
        </tpls>
      </m>
      <m in="1">
        <tpls c="7">
          <tpl hier="1" item="4"/>
          <tpl hier="3" item="3"/>
          <tpl hier="20" item="15"/>
          <tpl fld="0" item="2"/>
          <tpl hier="26" item="2"/>
          <tpl fld="1" item="1"/>
          <tpl hier="43" item="0"/>
        </tpls>
      </m>
      <n v="14" in="0">
        <tpls c="7">
          <tpl hier="1" item="4"/>
          <tpl hier="3" item="3"/>
          <tpl hier="20" item="15"/>
          <tpl fld="0" item="5"/>
          <tpl hier="26" item="2"/>
          <tpl fld="1" item="2"/>
          <tpl hier="43" item="0"/>
        </tpls>
      </n>
      <n v="24" in="0">
        <tpls c="7">
          <tpl hier="1" item="4"/>
          <tpl hier="3" item="3"/>
          <tpl hier="20" item="15"/>
          <tpl fld="0" item="5"/>
          <tpl hier="26" item="2"/>
          <tpl fld="1" item="3"/>
          <tpl hier="43" item="0"/>
        </tpls>
      </n>
      <n v="0.58333333333333337" in="1">
        <tpls c="7">
          <tpl hier="1" item="4"/>
          <tpl hier="3" item="3"/>
          <tpl hier="20" item="15"/>
          <tpl fld="0" item="5"/>
          <tpl hier="26" item="2"/>
          <tpl fld="1" item="1"/>
          <tpl hier="43" item="0"/>
        </tpls>
      </n>
      <n v="0.4375" in="1">
        <tpls c="7">
          <tpl hier="1" item="4"/>
          <tpl hier="3" item="3"/>
          <tpl hier="20" item="15"/>
          <tpl fld="0" item="4"/>
          <tpl hier="26" item="2"/>
          <tpl fld="1" item="1"/>
          <tpl hier="43" item="0"/>
        </tpls>
      </n>
      <n v="320" in="0">
        <tpls c="7">
          <tpl hier="1" item="4"/>
          <tpl hier="3" item="3"/>
          <tpl hier="20" item="15"/>
          <tpl fld="0" item="4"/>
          <tpl hier="26" item="2"/>
          <tpl fld="1" item="3"/>
          <tpl hier="43" item="0"/>
        </tpls>
      </n>
      <n v="140" in="0">
        <tpls c="7">
          <tpl hier="1" item="4"/>
          <tpl hier="3" item="3"/>
          <tpl hier="20" item="15"/>
          <tpl fld="0" item="4"/>
          <tpl hier="26" item="2"/>
          <tpl fld="1" item="2"/>
          <tpl hier="43" item="0"/>
        </tpls>
      </n>
      <n v="443" in="0">
        <tpls c="6">
          <tpl hier="1" item="4"/>
          <tpl hier="3" item="3"/>
          <tpl hier="20" item="15"/>
          <tpl hier="26" item="2"/>
          <tpl fld="1" item="3"/>
          <tpl hier="43" item="16"/>
        </tpls>
      </n>
      <n v="63.285714285714285" in="0">
        <tpls c="6">
          <tpl hier="1" item="4"/>
          <tpl hier="3" item="3"/>
          <tpl hier="20" item="15"/>
          <tpl hier="26" item="2"/>
          <tpl fld="1" item="0"/>
          <tpl hier="43" item="16"/>
        </tpls>
      </n>
      <n v="232" in="0">
        <tpls c="6">
          <tpl hier="1" item="4"/>
          <tpl hier="3" item="3"/>
          <tpl hier="20" item="15"/>
          <tpl hier="26" item="2"/>
          <tpl fld="1" item="2"/>
          <tpl hier="43" item="16"/>
        </tpls>
      </n>
      <n v="7" in="0">
        <tpls c="6">
          <tpl hier="1" item="4"/>
          <tpl hier="3" item="3"/>
          <tpl hier="20" item="15"/>
          <tpl hier="26" item="2"/>
          <tpl fld="1" item="4"/>
          <tpl hier="43" item="16"/>
        </tpls>
      </n>
      <n v="0.52370203160270878" in="1">
        <tpls c="6">
          <tpl hier="1" item="4"/>
          <tpl hier="3" item="3"/>
          <tpl hier="20" item="15"/>
          <tpl hier="26" item="2"/>
          <tpl fld="1" item="1"/>
          <tpl hier="43" item="16"/>
        </tpls>
      </n>
      <n v="12" in="0">
        <tpls c="7">
          <tpl hier="1" item="4"/>
          <tpl hier="3" item="3"/>
          <tpl hier="20" item="15"/>
          <tpl fld="0" item="0"/>
          <tpl hier="26" item="2"/>
          <tpl fld="1" item="2"/>
          <tpl hier="43" item="16"/>
        </tpls>
      </n>
      <n v="0.54545454545454541" in="1">
        <tpls c="7">
          <tpl hier="1" item="4"/>
          <tpl hier="3" item="3"/>
          <tpl hier="20" item="15"/>
          <tpl fld="0" item="0"/>
          <tpl hier="26" item="2"/>
          <tpl fld="1" item="1"/>
          <tpl hier="43" item="16"/>
        </tpls>
      </n>
      <n v="14" in="0">
        <tpls c="7">
          <tpl hier="1" item="4"/>
          <tpl hier="3" item="3"/>
          <tpl hier="20" item="15"/>
          <tpl fld="0" item="6"/>
          <tpl hier="26" item="2"/>
          <tpl fld="1" item="2"/>
          <tpl hier="43" item="16"/>
        </tpls>
      </n>
      <n v="0.58333333333333337" in="1">
        <tpls c="7">
          <tpl hier="1" item="4"/>
          <tpl hier="3" item="3"/>
          <tpl hier="20" item="15"/>
          <tpl fld="0" item="6"/>
          <tpl hier="26" item="2"/>
          <tpl fld="1" item="1"/>
          <tpl hier="43" item="16"/>
        </tpls>
      </n>
      <m in="0">
        <tpls c="7">
          <tpl hier="1" item="4"/>
          <tpl hier="3" item="3"/>
          <tpl hier="20" item="15"/>
          <tpl fld="0" item="3"/>
          <tpl hier="26" item="2"/>
          <tpl fld="1" item="2"/>
          <tpl hier="43" item="16"/>
        </tpls>
      </m>
      <m in="0">
        <tpls c="7">
          <tpl hier="1" item="4"/>
          <tpl hier="3" item="3"/>
          <tpl hier="20" item="15"/>
          <tpl fld="0" item="3"/>
          <tpl hier="26" item="2"/>
          <tpl fld="1" item="3"/>
          <tpl hier="43" item="16"/>
        </tpls>
      </m>
      <m in="0">
        <tpls c="7">
          <tpl hier="1" item="4"/>
          <tpl hier="3" item="3"/>
          <tpl hier="20" item="15"/>
          <tpl fld="0" item="2"/>
          <tpl hier="26" item="2"/>
          <tpl fld="1" item="3"/>
          <tpl hier="43" item="16"/>
        </tpls>
      </m>
      <n v="22" in="0">
        <tpls c="7">
          <tpl hier="1" item="4"/>
          <tpl hier="3" item="3"/>
          <tpl hier="20" item="15"/>
          <tpl fld="0" item="0"/>
          <tpl hier="26" item="2"/>
          <tpl fld="1" item="3"/>
          <tpl hier="43" item="16"/>
        </tpls>
      </n>
      <n v="24" in="0">
        <tpls c="7">
          <tpl hier="1" item="4"/>
          <tpl hier="3" item="3"/>
          <tpl hier="20" item="15"/>
          <tpl fld="0" item="6"/>
          <tpl hier="26" item="2"/>
          <tpl fld="1" item="3"/>
          <tpl hier="43" item="16"/>
        </tpls>
      </n>
      <m in="1">
        <tpls c="7">
          <tpl hier="1" item="4"/>
          <tpl hier="3" item="3"/>
          <tpl hier="20" item="15"/>
          <tpl fld="0" item="3"/>
          <tpl hier="26" item="2"/>
          <tpl fld="1" item="1"/>
          <tpl hier="43" item="16"/>
        </tpls>
      </m>
      <n v="0.75" in="1">
        <tpls c="7">
          <tpl hier="1" item="4"/>
          <tpl hier="3" item="3"/>
          <tpl hier="20" item="15"/>
          <tpl fld="0" item="1"/>
          <tpl hier="26" item="2"/>
          <tpl fld="1" item="1"/>
          <tpl hier="43" item="16"/>
        </tpls>
      </n>
      <n v="24" in="0">
        <tpls c="7">
          <tpl hier="1" item="4"/>
          <tpl hier="3" item="3"/>
          <tpl hier="20" item="15"/>
          <tpl fld="0" item="1"/>
          <tpl hier="26" item="2"/>
          <tpl fld="1" item="3"/>
          <tpl hier="43" item="16"/>
        </tpls>
      </n>
      <n v="18" in="0">
        <tpls c="7">
          <tpl hier="1" item="4"/>
          <tpl hier="3" item="3"/>
          <tpl hier="20" item="15"/>
          <tpl fld="0" item="1"/>
          <tpl hier="26" item="2"/>
          <tpl fld="1" item="2"/>
          <tpl hier="43" item="16"/>
        </tpls>
      </n>
      <m in="0">
        <tpls c="7">
          <tpl hier="1" item="4"/>
          <tpl hier="3" item="3"/>
          <tpl hier="20" item="15"/>
          <tpl fld="0" item="2"/>
          <tpl hier="26" item="2"/>
          <tpl fld="1" item="2"/>
          <tpl hier="43" item="16"/>
        </tpls>
      </m>
      <m in="1">
        <tpls c="7">
          <tpl hier="1" item="4"/>
          <tpl hier="3" item="3"/>
          <tpl hier="20" item="15"/>
          <tpl fld="0" item="2"/>
          <tpl hier="26" item="2"/>
          <tpl fld="1" item="1"/>
          <tpl hier="43" item="16"/>
        </tpls>
      </m>
      <n v="7" in="0">
        <tpls c="7">
          <tpl hier="1" item="4"/>
          <tpl hier="3" item="3"/>
          <tpl hier="20" item="15"/>
          <tpl fld="0" item="5"/>
          <tpl hier="26" item="2"/>
          <tpl fld="1" item="2"/>
          <tpl hier="43" item="16"/>
        </tpls>
      </n>
      <n v="12" in="0">
        <tpls c="7">
          <tpl hier="1" item="4"/>
          <tpl hier="3" item="3"/>
          <tpl hier="20" item="15"/>
          <tpl fld="0" item="5"/>
          <tpl hier="26" item="2"/>
          <tpl fld="1" item="3"/>
          <tpl hier="43" item="16"/>
        </tpls>
      </n>
      <n v="0.58333333333333337" in="1">
        <tpls c="7">
          <tpl hier="1" item="4"/>
          <tpl hier="3" item="3"/>
          <tpl hier="20" item="15"/>
          <tpl fld="0" item="5"/>
          <tpl hier="26" item="2"/>
          <tpl fld="1" item="1"/>
          <tpl hier="43" item="16"/>
        </tpls>
      </n>
      <n v="0.45454545454545453" in="1">
        <tpls c="7">
          <tpl hier="1" item="4"/>
          <tpl hier="3" item="3"/>
          <tpl hier="20" item="15"/>
          <tpl fld="0" item="4"/>
          <tpl hier="26" item="2"/>
          <tpl fld="1" item="1"/>
          <tpl hier="43" item="16"/>
        </tpls>
      </n>
      <n v="110" in="0">
        <tpls c="7">
          <tpl hier="1" item="4"/>
          <tpl hier="3" item="3"/>
          <tpl hier="20" item="15"/>
          <tpl fld="0" item="4"/>
          <tpl hier="26" item="2"/>
          <tpl fld="1" item="3"/>
          <tpl hier="43" item="16"/>
        </tpls>
      </n>
      <n v="50" in="0">
        <tpls c="7">
          <tpl hier="1" item="4"/>
          <tpl hier="3" item="3"/>
          <tpl hier="20" item="15"/>
          <tpl fld="0" item="4"/>
          <tpl hier="26" item="2"/>
          <tpl fld="1" item="2"/>
          <tpl hier="43" item="16"/>
        </tpls>
      </n>
      <n v="56" in="0">
        <tpls c="6">
          <tpl hier="1" item="4"/>
          <tpl hier="3" item="9"/>
          <tpl hier="20" item="15"/>
          <tpl hier="26" item="2"/>
          <tpl fld="1" item="3"/>
          <tpl hier="43" item="16"/>
        </tpls>
      </n>
      <n v="56" in="0">
        <tpls c="6">
          <tpl hier="1" item="4"/>
          <tpl hier="3" item="9"/>
          <tpl hier="20" item="15"/>
          <tpl hier="26" item="2"/>
          <tpl fld="1" item="0"/>
          <tpl hier="43" item="16"/>
        </tpls>
      </n>
      <n v="32" in="0">
        <tpls c="6">
          <tpl hier="1" item="4"/>
          <tpl hier="3" item="9"/>
          <tpl hier="20" item="15"/>
          <tpl hier="26" item="2"/>
          <tpl fld="1" item="2"/>
          <tpl hier="43" item="16"/>
        </tpls>
      </n>
      <n v="1" in="0">
        <tpls c="6">
          <tpl hier="1" item="4"/>
          <tpl hier="3" item="9"/>
          <tpl hier="20" item="15"/>
          <tpl hier="26" item="2"/>
          <tpl fld="1" item="4"/>
          <tpl hier="43" item="16"/>
        </tpls>
      </n>
      <n v="0.5714285714285714" in="1">
        <tpls c="6">
          <tpl hier="1" item="4"/>
          <tpl hier="3" item="9"/>
          <tpl hier="20" item="15"/>
          <tpl hier="26" item="2"/>
          <tpl fld="1" item="1"/>
          <tpl hier="43" item="16"/>
        </tpls>
      </n>
      <m in="0">
        <tpls c="7">
          <tpl hier="1" item="4"/>
          <tpl hier="3" item="9"/>
          <tpl hier="20" item="15"/>
          <tpl fld="0" item="0"/>
          <tpl hier="26" item="2"/>
          <tpl fld="1" item="2"/>
          <tpl hier="43" item="16"/>
        </tpls>
      </m>
      <m in="1">
        <tpls c="7">
          <tpl hier="1" item="4"/>
          <tpl hier="3" item="9"/>
          <tpl hier="20" item="15"/>
          <tpl fld="0" item="0"/>
          <tpl hier="26" item="2"/>
          <tpl fld="1" item="1"/>
          <tpl hier="43" item="16"/>
        </tpls>
      </m>
      <m in="0">
        <tpls c="7">
          <tpl hier="1" item="4"/>
          <tpl hier="3" item="9"/>
          <tpl hier="20" item="15"/>
          <tpl fld="0" item="6"/>
          <tpl hier="26" item="2"/>
          <tpl fld="1" item="2"/>
          <tpl hier="43" item="16"/>
        </tpls>
      </m>
      <m in="1">
        <tpls c="7">
          <tpl hier="1" item="4"/>
          <tpl hier="3" item="9"/>
          <tpl hier="20" item="15"/>
          <tpl fld="0" item="6"/>
          <tpl hier="26" item="2"/>
          <tpl fld="1" item="1"/>
          <tpl hier="43" item="16"/>
        </tpls>
      </m>
      <m in="0">
        <tpls c="7">
          <tpl hier="1" item="4"/>
          <tpl hier="3" item="9"/>
          <tpl hier="20" item="15"/>
          <tpl fld="0" item="3"/>
          <tpl hier="26" item="2"/>
          <tpl fld="1" item="2"/>
          <tpl hier="43" item="16"/>
        </tpls>
      </m>
      <m in="0">
        <tpls c="7">
          <tpl hier="1" item="4"/>
          <tpl hier="3" item="9"/>
          <tpl hier="20" item="15"/>
          <tpl fld="0" item="3"/>
          <tpl hier="26" item="2"/>
          <tpl fld="1" item="3"/>
          <tpl hier="43" item="16"/>
        </tpls>
      </m>
      <m in="0">
        <tpls c="7">
          <tpl hier="1" item="4"/>
          <tpl hier="3" item="9"/>
          <tpl hier="20" item="15"/>
          <tpl fld="0" item="2"/>
          <tpl hier="26" item="2"/>
          <tpl fld="1" item="3"/>
          <tpl hier="43" item="16"/>
        </tpls>
      </m>
      <m in="0">
        <tpls c="7">
          <tpl hier="1" item="4"/>
          <tpl hier="3" item="9"/>
          <tpl hier="20" item="15"/>
          <tpl fld="0" item="0"/>
          <tpl hier="26" item="2"/>
          <tpl fld="1" item="3"/>
          <tpl hier="43" item="16"/>
        </tpls>
      </m>
      <m in="0">
        <tpls c="7">
          <tpl hier="1" item="4"/>
          <tpl hier="3" item="9"/>
          <tpl hier="20" item="15"/>
          <tpl fld="0" item="6"/>
          <tpl hier="26" item="2"/>
          <tpl fld="1" item="3"/>
          <tpl hier="43" item="16"/>
        </tpls>
      </m>
      <m in="1">
        <tpls c="7">
          <tpl hier="1" item="4"/>
          <tpl hier="3" item="9"/>
          <tpl hier="20" item="15"/>
          <tpl fld="0" item="3"/>
          <tpl hier="26" item="2"/>
          <tpl fld="1" item="1"/>
          <tpl hier="43" item="16"/>
        </tpls>
      </m>
      <m in="1">
        <tpls c="7">
          <tpl hier="1" item="4"/>
          <tpl hier="3" item="9"/>
          <tpl hier="20" item="15"/>
          <tpl fld="0" item="1"/>
          <tpl hier="26" item="2"/>
          <tpl fld="1" item="1"/>
          <tpl hier="43" item="16"/>
        </tpls>
      </m>
      <m in="0">
        <tpls c="7">
          <tpl hier="1" item="4"/>
          <tpl hier="3" item="9"/>
          <tpl hier="20" item="15"/>
          <tpl fld="0" item="1"/>
          <tpl hier="26" item="2"/>
          <tpl fld="1" item="3"/>
          <tpl hier="43" item="16"/>
        </tpls>
      </m>
      <m in="0">
        <tpls c="7">
          <tpl hier="1" item="4"/>
          <tpl hier="3" item="9"/>
          <tpl hier="20" item="15"/>
          <tpl fld="0" item="1"/>
          <tpl hier="26" item="2"/>
          <tpl fld="1" item="2"/>
          <tpl hier="43" item="16"/>
        </tpls>
      </m>
      <m in="0">
        <tpls c="7">
          <tpl hier="1" item="4"/>
          <tpl hier="3" item="9"/>
          <tpl hier="20" item="15"/>
          <tpl fld="0" item="2"/>
          <tpl hier="26" item="2"/>
          <tpl fld="1" item="2"/>
          <tpl hier="43" item="16"/>
        </tpls>
      </m>
      <m in="1">
        <tpls c="7">
          <tpl hier="1" item="4"/>
          <tpl hier="3" item="9"/>
          <tpl hier="20" item="15"/>
          <tpl fld="0" item="2"/>
          <tpl hier="26" item="2"/>
          <tpl fld="1" item="1"/>
          <tpl hier="43" item="16"/>
        </tpls>
      </m>
      <m in="0">
        <tpls c="7">
          <tpl hier="1" item="4"/>
          <tpl hier="3" item="9"/>
          <tpl hier="20" item="15"/>
          <tpl fld="0" item="5"/>
          <tpl hier="26" item="2"/>
          <tpl fld="1" item="2"/>
          <tpl hier="43" item="16"/>
        </tpls>
      </m>
      <m in="0">
        <tpls c="7">
          <tpl hier="1" item="4"/>
          <tpl hier="3" item="9"/>
          <tpl hier="20" item="15"/>
          <tpl fld="0" item="5"/>
          <tpl hier="26" item="2"/>
          <tpl fld="1" item="3"/>
          <tpl hier="43" item="16"/>
        </tpls>
      </m>
      <m in="1">
        <tpls c="7">
          <tpl hier="1" item="4"/>
          <tpl hier="3" item="9"/>
          <tpl hier="20" item="15"/>
          <tpl fld="0" item="5"/>
          <tpl hier="26" item="2"/>
          <tpl fld="1" item="1"/>
          <tpl hier="43" item="16"/>
        </tpls>
      </m>
      <m in="1">
        <tpls c="7">
          <tpl hier="1" item="4"/>
          <tpl hier="3" item="9"/>
          <tpl hier="20" item="15"/>
          <tpl fld="0" item="4"/>
          <tpl hier="26" item="2"/>
          <tpl fld="1" item="1"/>
          <tpl hier="43" item="16"/>
        </tpls>
      </m>
      <m in="0">
        <tpls c="7">
          <tpl hier="1" item="4"/>
          <tpl hier="3" item="9"/>
          <tpl hier="20" item="15"/>
          <tpl fld="0" item="4"/>
          <tpl hier="26" item="2"/>
          <tpl fld="1" item="3"/>
          <tpl hier="43" item="16"/>
        </tpls>
      </m>
      <m in="0">
        <tpls c="7">
          <tpl hier="1" item="4"/>
          <tpl hier="3" item="9"/>
          <tpl hier="20" item="15"/>
          <tpl fld="0" item="4"/>
          <tpl hier="26" item="2"/>
          <tpl fld="1" item="2"/>
          <tpl hier="43" item="16"/>
        </tpls>
      </m>
      <m in="0">
        <tpls c="6">
          <tpl hier="1" item="4"/>
          <tpl hier="3" item="9"/>
          <tpl hier="20" item="15"/>
          <tpl hier="26" item="11"/>
          <tpl fld="1" item="3"/>
          <tpl hier="43" item="16"/>
        </tpls>
      </m>
      <m in="0">
        <tpls c="6">
          <tpl hier="1" item="4"/>
          <tpl hier="3" item="9"/>
          <tpl hier="20" item="15"/>
          <tpl hier="26" item="11"/>
          <tpl fld="1" item="0"/>
          <tpl hier="43" item="16"/>
        </tpls>
      </m>
      <m in="0">
        <tpls c="6">
          <tpl hier="1" item="4"/>
          <tpl hier="3" item="9"/>
          <tpl hier="20" item="15"/>
          <tpl hier="26" item="11"/>
          <tpl fld="1" item="2"/>
          <tpl hier="43" item="16"/>
        </tpls>
      </m>
      <m in="0">
        <tpls c="6">
          <tpl hier="1" item="4"/>
          <tpl hier="3" item="9"/>
          <tpl hier="20" item="15"/>
          <tpl hier="26" item="11"/>
          <tpl fld="1" item="4"/>
          <tpl hier="43" item="16"/>
        </tpls>
      </m>
      <m in="1">
        <tpls c="6">
          <tpl hier="1" item="4"/>
          <tpl hier="3" item="9"/>
          <tpl hier="20" item="15"/>
          <tpl hier="26" item="11"/>
          <tpl fld="1" item="1"/>
          <tpl hier="43" item="16"/>
        </tpls>
      </m>
      <m>
        <tpls c="7">
          <tpl hier="1" item="4"/>
          <tpl hier="3" item="9"/>
          <tpl hier="20" item="15"/>
          <tpl fld="0" item="0"/>
          <tpl hier="26" item="11"/>
          <tpl fld="1" item="2"/>
          <tpl hier="43" item="16"/>
        </tpls>
      </m>
      <m>
        <tpls c="7">
          <tpl hier="1" item="4"/>
          <tpl hier="3" item="9"/>
          <tpl hier="20" item="15"/>
          <tpl fld="0" item="0"/>
          <tpl hier="26" item="11"/>
          <tpl fld="1" item="1"/>
          <tpl hier="43" item="16"/>
        </tpls>
      </m>
      <m>
        <tpls c="7">
          <tpl hier="1" item="4"/>
          <tpl hier="3" item="9"/>
          <tpl hier="20" item="15"/>
          <tpl fld="0" item="6"/>
          <tpl hier="26" item="11"/>
          <tpl fld="1" item="2"/>
          <tpl hier="43" item="16"/>
        </tpls>
      </m>
      <m>
        <tpls c="7">
          <tpl hier="1" item="4"/>
          <tpl hier="3" item="9"/>
          <tpl hier="20" item="15"/>
          <tpl fld="0" item="6"/>
          <tpl hier="26" item="11"/>
          <tpl fld="1" item="1"/>
          <tpl hier="43" item="16"/>
        </tpls>
      </m>
      <m in="0">
        <tpls c="7">
          <tpl hier="1" item="4"/>
          <tpl hier="3" item="9"/>
          <tpl hier="20" item="15"/>
          <tpl fld="0" item="3"/>
          <tpl hier="26" item="11"/>
          <tpl fld="1" item="2"/>
          <tpl hier="43" item="16"/>
        </tpls>
      </m>
      <m in="0">
        <tpls c="7">
          <tpl hier="1" item="4"/>
          <tpl hier="3" item="9"/>
          <tpl hier="20" item="15"/>
          <tpl fld="0" item="3"/>
          <tpl hier="26" item="11"/>
          <tpl fld="1" item="3"/>
          <tpl hier="43" item="16"/>
        </tpls>
      </m>
      <m in="0">
        <tpls c="7">
          <tpl hier="1" item="4"/>
          <tpl hier="3" item="9"/>
          <tpl hier="20" item="15"/>
          <tpl fld="0" item="2"/>
          <tpl hier="26" item="11"/>
          <tpl fld="1" item="3"/>
          <tpl hier="43" item="16"/>
        </tpls>
      </m>
      <m>
        <tpls c="7">
          <tpl hier="1" item="4"/>
          <tpl hier="3" item="9"/>
          <tpl hier="20" item="15"/>
          <tpl fld="0" item="0"/>
          <tpl hier="26" item="11"/>
          <tpl fld="1" item="3"/>
          <tpl hier="43" item="16"/>
        </tpls>
      </m>
      <m>
        <tpls c="7">
          <tpl hier="1" item="4"/>
          <tpl hier="3" item="9"/>
          <tpl hier="20" item="15"/>
          <tpl fld="0" item="6"/>
          <tpl hier="26" item="11"/>
          <tpl fld="1" item="3"/>
          <tpl hier="43" item="16"/>
        </tpls>
      </m>
      <m in="1">
        <tpls c="7">
          <tpl hier="1" item="4"/>
          <tpl hier="3" item="9"/>
          <tpl hier="20" item="15"/>
          <tpl fld="0" item="3"/>
          <tpl hier="26" item="11"/>
          <tpl fld="1" item="1"/>
          <tpl hier="43" item="16"/>
        </tpls>
      </m>
      <m>
        <tpls c="7">
          <tpl hier="1" item="4"/>
          <tpl hier="3" item="9"/>
          <tpl hier="20" item="15"/>
          <tpl fld="0" item="1"/>
          <tpl hier="26" item="11"/>
          <tpl fld="1" item="1"/>
          <tpl hier="43" item="16"/>
        </tpls>
      </m>
      <m>
        <tpls c="7">
          <tpl hier="1" item="4"/>
          <tpl hier="3" item="9"/>
          <tpl hier="20" item="15"/>
          <tpl fld="0" item="1"/>
          <tpl hier="26" item="11"/>
          <tpl fld="1" item="3"/>
          <tpl hier="43" item="16"/>
        </tpls>
      </m>
      <m>
        <tpls c="7">
          <tpl hier="1" item="4"/>
          <tpl hier="3" item="9"/>
          <tpl hier="20" item="15"/>
          <tpl fld="0" item="1"/>
          <tpl hier="26" item="11"/>
          <tpl fld="1" item="2"/>
          <tpl hier="43" item="16"/>
        </tpls>
      </m>
      <m in="0">
        <tpls c="7">
          <tpl hier="1" item="4"/>
          <tpl hier="3" item="9"/>
          <tpl hier="20" item="15"/>
          <tpl fld="0" item="2"/>
          <tpl hier="26" item="11"/>
          <tpl fld="1" item="2"/>
          <tpl hier="43" item="16"/>
        </tpls>
      </m>
      <m in="1">
        <tpls c="7">
          <tpl hier="1" item="4"/>
          <tpl hier="3" item="9"/>
          <tpl hier="20" item="15"/>
          <tpl fld="0" item="2"/>
          <tpl hier="26" item="11"/>
          <tpl fld="1" item="1"/>
          <tpl hier="43" item="16"/>
        </tpls>
      </m>
      <m>
        <tpls c="7">
          <tpl hier="1" item="4"/>
          <tpl hier="3" item="9"/>
          <tpl hier="20" item="15"/>
          <tpl fld="0" item="5"/>
          <tpl hier="26" item="11"/>
          <tpl fld="1" item="2"/>
          <tpl hier="43" item="16"/>
        </tpls>
      </m>
      <m>
        <tpls c="7">
          <tpl hier="1" item="4"/>
          <tpl hier="3" item="9"/>
          <tpl hier="20" item="15"/>
          <tpl fld="0" item="5"/>
          <tpl hier="26" item="11"/>
          <tpl fld="1" item="3"/>
          <tpl hier="43" item="16"/>
        </tpls>
      </m>
      <m>
        <tpls c="7">
          <tpl hier="1" item="4"/>
          <tpl hier="3" item="9"/>
          <tpl hier="20" item="15"/>
          <tpl fld="0" item="5"/>
          <tpl hier="26" item="11"/>
          <tpl fld="1" item="1"/>
          <tpl hier="43" item="16"/>
        </tpls>
      </m>
      <m in="1">
        <tpls c="7">
          <tpl hier="1" item="4"/>
          <tpl hier="3" item="9"/>
          <tpl hier="20" item="15"/>
          <tpl fld="0" item="4"/>
          <tpl hier="26" item="11"/>
          <tpl fld="1" item="1"/>
          <tpl hier="43" item="16"/>
        </tpls>
      </m>
      <m in="0">
        <tpls c="7">
          <tpl hier="1" item="4"/>
          <tpl hier="3" item="9"/>
          <tpl hier="20" item="15"/>
          <tpl fld="0" item="4"/>
          <tpl hier="26" item="11"/>
          <tpl fld="1" item="3"/>
          <tpl hier="43" item="16"/>
        </tpls>
      </m>
      <m in="0">
        <tpls c="7">
          <tpl hier="1" item="4"/>
          <tpl hier="3" item="9"/>
          <tpl hier="20" item="15"/>
          <tpl fld="0" item="4"/>
          <tpl hier="26" item="11"/>
          <tpl fld="1" item="2"/>
          <tpl hier="43" item="16"/>
        </tpls>
      </m>
      <n v="110" in="0">
        <tpls c="6">
          <tpl hier="1" item="4"/>
          <tpl hier="3" item="3"/>
          <tpl hier="20" item="15"/>
          <tpl hier="26" item="11"/>
          <tpl fld="1" item="3"/>
          <tpl hier="43" item="16"/>
        </tpls>
      </n>
      <n v="110" in="0">
        <tpls c="6">
          <tpl hier="1" item="4"/>
          <tpl hier="3" item="3"/>
          <tpl hier="20" item="15"/>
          <tpl hier="26" item="11"/>
          <tpl fld="1" item="0"/>
          <tpl hier="43" item="16"/>
        </tpls>
      </n>
      <n v="50" in="0">
        <tpls c="6">
          <tpl hier="1" item="4"/>
          <tpl hier="3" item="3"/>
          <tpl hier="20" item="15"/>
          <tpl hier="26" item="11"/>
          <tpl fld="1" item="2"/>
          <tpl hier="43" item="16"/>
        </tpls>
      </n>
      <n v="1" in="0">
        <tpls c="6">
          <tpl hier="1" item="4"/>
          <tpl hier="3" item="3"/>
          <tpl hier="20" item="15"/>
          <tpl hier="26" item="11"/>
          <tpl fld="1" item="4"/>
          <tpl hier="43" item="16"/>
        </tpls>
      </n>
      <n v="0.45454545454545453" in="1">
        <tpls c="6">
          <tpl hier="1" item="4"/>
          <tpl hier="3" item="3"/>
          <tpl hier="20" item="15"/>
          <tpl hier="26" item="11"/>
          <tpl fld="1" item="1"/>
          <tpl hier="43" item="16"/>
        </tpls>
      </n>
      <m>
        <tpls c="7">
          <tpl hier="1" item="4"/>
          <tpl hier="3" item="3"/>
          <tpl hier="20" item="15"/>
          <tpl fld="0" item="0"/>
          <tpl hier="26" item="11"/>
          <tpl fld="1" item="2"/>
          <tpl hier="43" item="16"/>
        </tpls>
      </m>
      <m>
        <tpls c="7">
          <tpl hier="1" item="4"/>
          <tpl hier="3" item="3"/>
          <tpl hier="20" item="15"/>
          <tpl fld="0" item="0"/>
          <tpl hier="26" item="11"/>
          <tpl fld="1" item="1"/>
          <tpl hier="43" item="16"/>
        </tpls>
      </m>
      <m>
        <tpls c="7">
          <tpl hier="1" item="4"/>
          <tpl hier="3" item="3"/>
          <tpl hier="20" item="15"/>
          <tpl fld="0" item="6"/>
          <tpl hier="26" item="11"/>
          <tpl fld="1" item="2"/>
          <tpl hier="43" item="16"/>
        </tpls>
      </m>
      <m>
        <tpls c="7">
          <tpl hier="1" item="4"/>
          <tpl hier="3" item="3"/>
          <tpl hier="20" item="15"/>
          <tpl fld="0" item="6"/>
          <tpl hier="26" item="11"/>
          <tpl fld="1" item="1"/>
          <tpl hier="43" item="16"/>
        </tpls>
      </m>
      <m in="0">
        <tpls c="7">
          <tpl hier="1" item="4"/>
          <tpl hier="3" item="3"/>
          <tpl hier="20" item="15"/>
          <tpl fld="0" item="3"/>
          <tpl hier="26" item="11"/>
          <tpl fld="1" item="2"/>
          <tpl hier="43" item="16"/>
        </tpls>
      </m>
      <m in="0">
        <tpls c="7">
          <tpl hier="1" item="4"/>
          <tpl hier="3" item="3"/>
          <tpl hier="20" item="15"/>
          <tpl fld="0" item="3"/>
          <tpl hier="26" item="11"/>
          <tpl fld="1" item="3"/>
          <tpl hier="43" item="16"/>
        </tpls>
      </m>
      <m in="0">
        <tpls c="7">
          <tpl hier="1" item="4"/>
          <tpl hier="3" item="3"/>
          <tpl hier="20" item="15"/>
          <tpl fld="0" item="2"/>
          <tpl hier="26" item="11"/>
          <tpl fld="1" item="3"/>
          <tpl hier="43" item="16"/>
        </tpls>
      </m>
      <m>
        <tpls c="7">
          <tpl hier="1" item="4"/>
          <tpl hier="3" item="3"/>
          <tpl hier="20" item="15"/>
          <tpl fld="0" item="0"/>
          <tpl hier="26" item="11"/>
          <tpl fld="1" item="3"/>
          <tpl hier="43" item="16"/>
        </tpls>
      </m>
      <m>
        <tpls c="7">
          <tpl hier="1" item="4"/>
          <tpl hier="3" item="3"/>
          <tpl hier="20" item="15"/>
          <tpl fld="0" item="6"/>
          <tpl hier="26" item="11"/>
          <tpl fld="1" item="3"/>
          <tpl hier="43" item="16"/>
        </tpls>
      </m>
      <m in="1">
        <tpls c="7">
          <tpl hier="1" item="4"/>
          <tpl hier="3" item="3"/>
          <tpl hier="20" item="15"/>
          <tpl fld="0" item="3"/>
          <tpl hier="26" item="11"/>
          <tpl fld="1" item="1"/>
          <tpl hier="43" item="16"/>
        </tpls>
      </m>
      <m>
        <tpls c="7">
          <tpl hier="1" item="4"/>
          <tpl hier="3" item="3"/>
          <tpl hier="20" item="15"/>
          <tpl fld="0" item="1"/>
          <tpl hier="26" item="11"/>
          <tpl fld="1" item="1"/>
          <tpl hier="43" item="16"/>
        </tpls>
      </m>
      <m>
        <tpls c="7">
          <tpl hier="1" item="4"/>
          <tpl hier="3" item="3"/>
          <tpl hier="20" item="15"/>
          <tpl fld="0" item="1"/>
          <tpl hier="26" item="11"/>
          <tpl fld="1" item="3"/>
          <tpl hier="43" item="16"/>
        </tpls>
      </m>
      <m>
        <tpls c="7">
          <tpl hier="1" item="4"/>
          <tpl hier="3" item="3"/>
          <tpl hier="20" item="15"/>
          <tpl fld="0" item="1"/>
          <tpl hier="26" item="11"/>
          <tpl fld="1" item="2"/>
          <tpl hier="43" item="16"/>
        </tpls>
      </m>
      <m in="0">
        <tpls c="7">
          <tpl hier="1" item="4"/>
          <tpl hier="3" item="3"/>
          <tpl hier="20" item="15"/>
          <tpl fld="0" item="2"/>
          <tpl hier="26" item="11"/>
          <tpl fld="1" item="2"/>
          <tpl hier="43" item="16"/>
        </tpls>
      </m>
      <m in="1">
        <tpls c="7">
          <tpl hier="1" item="4"/>
          <tpl hier="3" item="3"/>
          <tpl hier="20" item="15"/>
          <tpl fld="0" item="2"/>
          <tpl hier="26" item="11"/>
          <tpl fld="1" item="1"/>
          <tpl hier="43" item="16"/>
        </tpls>
      </m>
      <m>
        <tpls c="7">
          <tpl hier="1" item="4"/>
          <tpl hier="3" item="3"/>
          <tpl hier="20" item="15"/>
          <tpl fld="0" item="5"/>
          <tpl hier="26" item="11"/>
          <tpl fld="1" item="2"/>
          <tpl hier="43" item="16"/>
        </tpls>
      </m>
      <m>
        <tpls c="7">
          <tpl hier="1" item="4"/>
          <tpl hier="3" item="3"/>
          <tpl hier="20" item="15"/>
          <tpl fld="0" item="5"/>
          <tpl hier="26" item="11"/>
          <tpl fld="1" item="3"/>
          <tpl hier="43" item="16"/>
        </tpls>
      </m>
      <m>
        <tpls c="7">
          <tpl hier="1" item="4"/>
          <tpl hier="3" item="3"/>
          <tpl hier="20" item="15"/>
          <tpl fld="0" item="5"/>
          <tpl hier="26" item="11"/>
          <tpl fld="1" item="1"/>
          <tpl hier="43" item="16"/>
        </tpls>
      </m>
      <n v="0.45454545454545453" in="1">
        <tpls c="7">
          <tpl hier="1" item="4"/>
          <tpl hier="3" item="3"/>
          <tpl hier="20" item="15"/>
          <tpl fld="0" item="4"/>
          <tpl hier="26" item="11"/>
          <tpl fld="1" item="1"/>
          <tpl hier="43" item="16"/>
        </tpls>
      </n>
      <n v="110" in="0">
        <tpls c="7">
          <tpl hier="1" item="4"/>
          <tpl hier="3" item="3"/>
          <tpl hier="20" item="15"/>
          <tpl fld="0" item="4"/>
          <tpl hier="26" item="11"/>
          <tpl fld="1" item="3"/>
          <tpl hier="43" item="16"/>
        </tpls>
      </n>
      <n v="50" in="0">
        <tpls c="7">
          <tpl hier="1" item="4"/>
          <tpl hier="3" item="3"/>
          <tpl hier="20" item="15"/>
          <tpl fld="0" item="4"/>
          <tpl hier="26" item="11"/>
          <tpl fld="1" item="2"/>
          <tpl hier="43" item="16"/>
        </tpls>
      </n>
      <n v="1183" in="0">
        <tpls c="6">
          <tpl hier="1" item="4"/>
          <tpl hier="3" item="3"/>
          <tpl hier="20" item="1"/>
          <tpl hier="26" item="2"/>
          <tpl fld="1" item="3"/>
          <tpl hier="43" item="16"/>
        </tpls>
      </n>
      <n v="51.434782608695649" in="0">
        <tpls c="6">
          <tpl hier="1" item="4"/>
          <tpl hier="3" item="3"/>
          <tpl hier="20" item="1"/>
          <tpl hier="26" item="2"/>
          <tpl fld="1" item="0"/>
          <tpl hier="43" item="16"/>
        </tpls>
      </n>
      <n v="602" in="0">
        <tpls c="6">
          <tpl hier="1" item="4"/>
          <tpl hier="3" item="3"/>
          <tpl hier="20" item="1"/>
          <tpl hier="26" item="2"/>
          <tpl fld="1" item="2"/>
          <tpl hier="43" item="16"/>
        </tpls>
      </n>
      <n v="23" in="0">
        <tpls c="6">
          <tpl hier="1" item="4"/>
          <tpl hier="3" item="3"/>
          <tpl hier="20" item="1"/>
          <tpl hier="26" item="2"/>
          <tpl fld="1" item="4"/>
          <tpl hier="43" item="16"/>
        </tpls>
      </n>
      <n v="0.50887573964497046" in="1">
        <tpls c="6">
          <tpl hier="1" item="4"/>
          <tpl hier="3" item="3"/>
          <tpl hier="20" item="1"/>
          <tpl hier="26" item="2"/>
          <tpl fld="1" item="1"/>
          <tpl hier="43" item="16"/>
        </tpls>
      </n>
      <n v="114" in="0">
        <tpls c="7">
          <tpl hier="1" item="4"/>
          <tpl hier="3" item="3"/>
          <tpl hier="20" item="1"/>
          <tpl fld="0" item="0"/>
          <tpl hier="26" item="2"/>
          <tpl fld="1" item="2"/>
          <tpl hier="43" item="16"/>
        </tpls>
      </n>
      <n v="0.48717948717948717" in="1">
        <tpls c="7">
          <tpl hier="1" item="4"/>
          <tpl hier="3" item="3"/>
          <tpl hier="20" item="1"/>
          <tpl fld="0" item="0"/>
          <tpl hier="26" item="2"/>
          <tpl fld="1" item="1"/>
          <tpl hier="43" item="16"/>
        </tpls>
      </n>
      <n v="16" in="0">
        <tpls c="7">
          <tpl hier="1" item="4"/>
          <tpl hier="3" item="3"/>
          <tpl hier="20" item="1"/>
          <tpl fld="0" item="6"/>
          <tpl hier="26" item="2"/>
          <tpl fld="1" item="2"/>
          <tpl hier="43" item="16"/>
        </tpls>
      </n>
      <n v="0.5161290322580645" in="1">
        <tpls c="7">
          <tpl hier="1" item="4"/>
          <tpl hier="3" item="3"/>
          <tpl hier="20" item="1"/>
          <tpl fld="0" item="6"/>
          <tpl hier="26" item="2"/>
          <tpl fld="1" item="1"/>
          <tpl hier="43" item="16"/>
        </tpls>
      </n>
      <m in="0">
        <tpls c="7">
          <tpl hier="1" item="4"/>
          <tpl hier="3" item="3"/>
          <tpl hier="20" item="1"/>
          <tpl fld="0" item="3"/>
          <tpl hier="26" item="2"/>
          <tpl fld="1" item="2"/>
          <tpl hier="43" item="16"/>
        </tpls>
      </m>
      <m in="0">
        <tpls c="7">
          <tpl hier="1" item="4"/>
          <tpl hier="3" item="3"/>
          <tpl hier="20" item="1"/>
          <tpl fld="0" item="3"/>
          <tpl hier="26" item="2"/>
          <tpl fld="1" item="3"/>
          <tpl hier="43" item="16"/>
        </tpls>
      </m>
      <m in="0">
        <tpls c="7">
          <tpl hier="1" item="4"/>
          <tpl hier="3" item="3"/>
          <tpl hier="20" item="1"/>
          <tpl fld="0" item="2"/>
          <tpl hier="26" item="2"/>
          <tpl fld="1" item="3"/>
          <tpl hier="43" item="16"/>
        </tpls>
      </m>
      <n v="234" in="0">
        <tpls c="7">
          <tpl hier="1" item="4"/>
          <tpl hier="3" item="3"/>
          <tpl hier="20" item="1"/>
          <tpl fld="0" item="0"/>
          <tpl hier="26" item="2"/>
          <tpl fld="1" item="3"/>
          <tpl hier="43" item="16"/>
        </tpls>
      </n>
      <n v="31" in="0">
        <tpls c="7">
          <tpl hier="1" item="4"/>
          <tpl hier="3" item="3"/>
          <tpl hier="20" item="1"/>
          <tpl fld="0" item="6"/>
          <tpl hier="26" item="2"/>
          <tpl fld="1" item="3"/>
          <tpl hier="43" item="16"/>
        </tpls>
      </n>
      <m in="1">
        <tpls c="7">
          <tpl hier="1" item="4"/>
          <tpl hier="3" item="3"/>
          <tpl hier="20" item="1"/>
          <tpl fld="0" item="3"/>
          <tpl hier="26" item="2"/>
          <tpl fld="1" item="1"/>
          <tpl hier="43" item="16"/>
        </tpls>
      </m>
      <n v="0.72727272727272729" in="1">
        <tpls c="7">
          <tpl hier="1" item="4"/>
          <tpl hier="3" item="3"/>
          <tpl hier="20" item="1"/>
          <tpl fld="0" item="1"/>
          <tpl hier="26" item="2"/>
          <tpl fld="1" item="1"/>
          <tpl hier="43" item="16"/>
        </tpls>
      </n>
      <n v="55" in="0">
        <tpls c="7">
          <tpl hier="1" item="4"/>
          <tpl hier="3" item="3"/>
          <tpl hier="20" item="1"/>
          <tpl fld="0" item="1"/>
          <tpl hier="26" item="2"/>
          <tpl fld="1" item="3"/>
          <tpl hier="43" item="16"/>
        </tpls>
      </n>
      <n v="40" in="0">
        <tpls c="7">
          <tpl hier="1" item="4"/>
          <tpl hier="3" item="3"/>
          <tpl hier="20" item="1"/>
          <tpl fld="0" item="1"/>
          <tpl hier="26" item="2"/>
          <tpl fld="1" item="2"/>
          <tpl hier="43" item="16"/>
        </tpls>
      </n>
      <m in="0">
        <tpls c="7">
          <tpl hier="1" item="4"/>
          <tpl hier="3" item="3"/>
          <tpl hier="20" item="1"/>
          <tpl fld="0" item="2"/>
          <tpl hier="26" item="2"/>
          <tpl fld="1" item="2"/>
          <tpl hier="43" item="16"/>
        </tpls>
      </m>
      <m in="1">
        <tpls c="7">
          <tpl hier="1" item="4"/>
          <tpl hier="3" item="3"/>
          <tpl hier="20" item="1"/>
          <tpl fld="0" item="2"/>
          <tpl hier="26" item="2"/>
          <tpl fld="1" item="1"/>
          <tpl hier="43" item="16"/>
        </tpls>
      </m>
      <n v="35" in="0">
        <tpls c="7">
          <tpl hier="1" item="4"/>
          <tpl hier="3" item="3"/>
          <tpl hier="20" item="1"/>
          <tpl fld="0" item="5"/>
          <tpl hier="26" item="2"/>
          <tpl fld="1" item="2"/>
          <tpl hier="43" item="16"/>
        </tpls>
      </n>
      <n v="60" in="0">
        <tpls c="7">
          <tpl hier="1" item="4"/>
          <tpl hier="3" item="3"/>
          <tpl hier="20" item="1"/>
          <tpl fld="0" item="5"/>
          <tpl hier="26" item="2"/>
          <tpl fld="1" item="3"/>
          <tpl hier="43" item="16"/>
        </tpls>
      </n>
      <n v="0.58333333333333337" in="1">
        <tpls c="7">
          <tpl hier="1" item="4"/>
          <tpl hier="3" item="3"/>
          <tpl hier="20" item="1"/>
          <tpl fld="0" item="5"/>
          <tpl hier="26" item="2"/>
          <tpl fld="1" item="1"/>
          <tpl hier="43" item="16"/>
        </tpls>
      </n>
      <n v="0.42857142857142855" in="1">
        <tpls c="7">
          <tpl hier="1" item="4"/>
          <tpl hier="3" item="3"/>
          <tpl hier="20" item="1"/>
          <tpl fld="0" item="4"/>
          <tpl hier="26" item="2"/>
          <tpl fld="1" item="1"/>
          <tpl hier="43" item="16"/>
        </tpls>
      </n>
      <n v="210" in="0">
        <tpls c="7">
          <tpl hier="1" item="4"/>
          <tpl hier="3" item="3"/>
          <tpl hier="20" item="1"/>
          <tpl fld="0" item="4"/>
          <tpl hier="26" item="2"/>
          <tpl fld="1" item="3"/>
          <tpl hier="43" item="16"/>
        </tpls>
      </n>
      <n v="90" in="0">
        <tpls c="7">
          <tpl hier="1" item="4"/>
          <tpl hier="3" item="3"/>
          <tpl hier="20" item="1"/>
          <tpl fld="0" item="4"/>
          <tpl hier="26" item="2"/>
          <tpl fld="1" item="2"/>
          <tpl hier="43" item="16"/>
        </tpls>
      </n>
      <n v="17" in="0">
        <tpls c="7">
          <tpl hier="1" item="4"/>
          <tpl hier="3" item="3"/>
          <tpl hier="20" item="1"/>
          <tpl fld="0" item="0"/>
          <tpl hier="26" item="2"/>
          <tpl fld="1" item="4"/>
          <tpl hier="43" item="0"/>
        </tpls>
      </n>
      <m in="0">
        <tpls c="7">
          <tpl hier="1" item="4"/>
          <tpl hier="3" item="3"/>
          <tpl hier="20" item="1"/>
          <tpl fld="0" item="3"/>
          <tpl hier="26" item="2"/>
          <tpl fld="1" item="4"/>
          <tpl hier="43" item="0"/>
        </tpls>
      </m>
      <n v="10" in="0">
        <tpls c="7">
          <tpl hier="1" item="4"/>
          <tpl hier="3" item="3"/>
          <tpl hier="20" item="1"/>
          <tpl fld="0" item="4"/>
          <tpl hier="26" item="2"/>
          <tpl fld="1" item="4"/>
          <tpl hier="43" item="0"/>
        </tpls>
      </n>
      <n v="8" in="0">
        <tpls c="7">
          <tpl hier="1" item="4"/>
          <tpl hier="3" item="3"/>
          <tpl hier="20" item="1"/>
          <tpl fld="0" item="5"/>
          <tpl hier="26" item="2"/>
          <tpl fld="1" item="4"/>
          <tpl hier="43" item="0"/>
        </tpls>
      </n>
      <n v="6" in="0">
        <tpls c="7">
          <tpl hier="1" item="4"/>
          <tpl hier="3" item="3"/>
          <tpl hier="20" item="1"/>
          <tpl fld="0" item="6"/>
          <tpl hier="26" item="2"/>
          <tpl fld="1" item="4"/>
          <tpl hier="43" item="0"/>
        </tpls>
      </n>
      <n v="15" in="0">
        <tpls c="7">
          <tpl hier="1" item="4"/>
          <tpl hier="3" item="3"/>
          <tpl hier="20" item="1"/>
          <tpl fld="0" item="1"/>
          <tpl hier="26" item="2"/>
          <tpl fld="1" item="4"/>
          <tpl hier="43" item="0"/>
        </tpls>
      </n>
      <m in="0">
        <tpls c="7">
          <tpl hier="1" item="4"/>
          <tpl hier="3" item="3"/>
          <tpl hier="20" item="1"/>
          <tpl fld="0" item="2"/>
          <tpl hier="26" item="2"/>
          <tpl fld="1" item="4"/>
          <tpl hier="43" item="0"/>
        </tpls>
      </m>
      <n v="16.294117647058822" in="0">
        <tpls c="7">
          <tpl hier="1" item="4"/>
          <tpl hier="3" item="3"/>
          <tpl hier="20" item="1"/>
          <tpl fld="0" item="0"/>
          <tpl hier="26" item="2"/>
          <tpl fld="1" item="5"/>
          <tpl hier="43" item="0"/>
        </tpls>
      </n>
      <m in="0">
        <tpls c="7">
          <tpl hier="1" item="4"/>
          <tpl hier="3" item="3"/>
          <tpl hier="20" item="1"/>
          <tpl fld="0" item="3"/>
          <tpl hier="26" item="2"/>
          <tpl fld="1" item="5"/>
          <tpl hier="43" item="0"/>
        </tpls>
      </m>
      <n v="39.5" in="0">
        <tpls c="7">
          <tpl hier="1" item="4"/>
          <tpl hier="3" item="3"/>
          <tpl hier="20" item="1"/>
          <tpl fld="0" item="4"/>
          <tpl hier="26" item="2"/>
          <tpl fld="1" item="5"/>
          <tpl hier="43" item="0"/>
        </tpls>
      </n>
      <n v="10.5" in="0">
        <tpls c="7">
          <tpl hier="1" item="4"/>
          <tpl hier="3" item="3"/>
          <tpl hier="20" item="1"/>
          <tpl fld="0" item="5"/>
          <tpl hier="26" item="2"/>
          <tpl fld="1" item="5"/>
          <tpl hier="43" item="0"/>
        </tpls>
      </n>
      <n v="8.5" in="0">
        <tpls c="7">
          <tpl hier="1" item="4"/>
          <tpl hier="3" item="3"/>
          <tpl hier="20" item="1"/>
          <tpl fld="0" item="6"/>
          <tpl hier="26" item="2"/>
          <tpl fld="1" item="5"/>
          <tpl hier="43" item="0"/>
        </tpls>
      </n>
      <n v="13.466666666666667" in="0">
        <tpls c="7">
          <tpl hier="1" item="4"/>
          <tpl hier="3" item="3"/>
          <tpl hier="20" item="1"/>
          <tpl fld="0" item="1"/>
          <tpl hier="26" item="2"/>
          <tpl fld="1" item="5"/>
          <tpl hier="43" item="0"/>
        </tpls>
      </n>
      <m in="0">
        <tpls c="7">
          <tpl hier="1" item="4"/>
          <tpl hier="3" item="3"/>
          <tpl hier="20" item="1"/>
          <tpl fld="0" item="2"/>
          <tpl hier="26" item="2"/>
          <tpl fld="1" item="5"/>
          <tpl hier="43" item="0"/>
        </tpls>
      </m>
    </entries>
    <sets count="17">
      <set count="1" maxRank="1" setDefinition="{[qry_CleanSales].[PaymentMethod].[All]}">
        <tpls c="1">
          <tpl hier="43" item="4294967295"/>
        </tpls>
      </set>
      <set count="1" maxRank="1" setDefinition="{[DimEmployees].[EmployeeName].[All]}">
        <tpls c="1">
          <tpl hier="20" item="4294967295"/>
        </tpls>
      </set>
      <set count="1" maxRank="1" setDefinition="{[DimProducts].[Category].[All]}">
        <tpls c="1">
          <tpl hier="26" item="4294967295"/>
        </tpls>
      </set>
      <set count="1" maxRank="1" setDefinition="{[dimCalendar].[Month].[All]}">
        <tpls c="1">
          <tpl hier="3" item="4294967295"/>
        </tpls>
      </set>
      <set count="1" maxRank="1" setDefinition="{[dimCalendar].[Year].[All]}">
        <tpls c="1">
          <tpl hier="1" item="4294967295"/>
        </tpls>
      </set>
      <set count="40" maxRank="7" setDefinition="[DimProducts].[ProductName].Children">
        <tpls c="1">
          <tpl fld="0" item="0"/>
        </tpls>
        <tpls c="1">
          <tpl fld="0" item="1"/>
        </tpls>
        <tpls c="1">
          <tpl fld="0" item="2"/>
        </tpls>
        <tpls c="1">
          <tpl fld="0" item="3"/>
        </tpls>
        <tpls c="1">
          <tpl fld="0" item="4"/>
        </tpls>
        <tpls c="1">
          <tpl fld="0" item="5"/>
        </tpls>
        <tpls c="1">
          <tpl fld="0" item="6"/>
        </tpls>
      </set>
      <set count="2" maxRank="1" setDefinition="{[qry_CleanSales].[PaymentMethod].&amp;[Cash],[qry_CleanSales].[PaymentMethod].&amp;[Mobile]}">
        <tpls c="1">
          <tpl fld="2" item="0"/>
        </tpls>
      </set>
      <set count="1" maxRank="1" setDefinition="{[dimCalendar].[Month].&amp;[February]}">
        <tpls c="1">
          <tpl fld="3" item="0"/>
        </tpls>
      </set>
      <set count="1" maxRank="1" setDefinition="{[dimCalendar].[Month].&amp;[January]}">
        <tpls c="1">
          <tpl fld="3" item="1"/>
        </tpls>
      </set>
      <set count="1" maxRank="1" setDefinition="{[dimCalendar].[Month].&amp;[March]}">
        <tpls c="1">
          <tpl fld="3" item="2"/>
        </tpls>
      </set>
      <set count="1" maxRank="1" setDefinition="{[DimEmployees].[EmployeeName].&amp;[Hamza El Fassi]}">
        <tpls c="1">
          <tpl fld="4" item="0"/>
        </tpls>
      </set>
      <set count="1" maxRank="1" setDefinition="{[DimProducts].[Category].&amp;[Burger]}">
        <tpls c="1">
          <tpl fld="5" item="0"/>
        </tpls>
      </set>
      <set count="1" maxRank="1" setDefinition="{[DimProducts].[Category].&amp;[Pizza]}">
        <tpls c="1">
          <tpl fld="5" item="1"/>
        </tpls>
      </set>
      <set count="1" maxRank="1" setDefinition="{[DimProducts].[Category].&amp;[Tacos]}">
        <tpls c="1">
          <tpl fld="5" item="2"/>
        </tpls>
      </set>
      <set count="1" maxRank="1" setDefinition="{[DimEmployees].[EmployeeName].&amp;[Youssef Amrani]}">
        <tpls c="1">
          <tpl fld="4" item="1"/>
        </tpls>
      </set>
      <set count="1" maxRank="1" setDefinition="{[DimEmployees].[EmployeeName].&amp;[Salma Idrissi]}">
        <tpls c="1">
          <tpl fld="4" item="2"/>
        </tpls>
      </set>
      <set count="1" maxRank="1" setDefinition="{[qry_CleanSales].[PaymentMethod].&amp;[Card]}">
        <tpls c="1">
          <tpl fld="2" item="1"/>
        </tpls>
      </set>
    </sets>
    <queryCache count="6">
      <query mdx="[Measures].[Average Order Value]">
        <tpls c="1">
          <tpl fld="1" item="0"/>
        </tpls>
      </query>
      <query mdx="[Measures].[Profit Margin %]">
        <tpls c="1">
          <tpl fld="1" item="1"/>
        </tpls>
      </query>
      <query mdx="[Measures].[Gross Profit]">
        <tpls c="1">
          <tpl fld="1" item="2"/>
        </tpls>
      </query>
      <query mdx="[Measures].[Total Sales]">
        <tpls c="1">
          <tpl fld="1" item="3"/>
        </tpls>
      </query>
      <query mdx="[Measures].[Total Orders]">
        <tpls c="1">
          <tpl fld="1" item="4"/>
        </tpls>
      </query>
      <query mdx="[Measures].[Average Profit per Order]">
        <tpls c="1">
          <tpl fld="1" item="5"/>
        </tpls>
      </query>
    </queryCache>
    <serverFormats count="2">
      <serverFormat format="#,0"/>
      <serverFormat format="0.00%;-0.00%;0.00%"/>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mail el mghari" refreshedDate="46234.821901504627" backgroundQuery="1" createdVersion="8" refreshedVersion="8" minRefreshableVersion="3" recordCount="0" supportSubquery="1" supportAdvancedDrill="1" xr:uid="{9AE50653-0EAD-4373-879E-CCE38E75C658}">
  <cacheSource type="external" connectionId="9"/>
  <cacheFields count="5">
    <cacheField name="[Measures].[Total Sales]" caption="Total Sales" numFmtId="0" hierarchy="58" level="32767"/>
    <cacheField name="[DimProducts].[Category].[Category]" caption="Category" numFmtId="0" hierarchy="26" level="1">
      <sharedItems count="7">
        <s v="Burger"/>
        <s v="Dessert"/>
        <s v="Drinks"/>
        <s v="Pizza"/>
        <s v="Sandwich"/>
        <s v="Sides"/>
        <s v="Tacos"/>
      </sharedItems>
    </cacheField>
    <cacheField name="[DimProducts].[ProductName].[ProductName]" caption="ProductName" numFmtId="0" hierarchy="25" level="1">
      <sharedItems count="10">
        <s v="Brownie"/>
        <s v="Café"/>
        <s v="Classic Burger"/>
        <s v="Crêpe Nutella"/>
        <s v="Nuggets"/>
        <s v="Pizza Margherita"/>
        <s v="Pizza Poulet"/>
        <s v="Potatoes"/>
        <s v="Shawarma Poulet"/>
        <s v="Tacos Mixte"/>
      </sharedItems>
    </cacheField>
    <cacheField name="[DimEmployees].[EmployeeName].[EmployeeName]" caption="EmployeeName" numFmtId="0" hierarchy="20" level="1">
      <sharedItems count="3">
        <s v="Hamza El Fassi"/>
        <s v="Salma Idrissi"/>
        <s v="Youssef Amrani"/>
      </sharedItems>
    </cacheField>
    <cacheField name="[qry_CleanSales].[PaymentMethod].[PaymentMethod]" caption="PaymentMethod" numFmtId="0" hierarchy="42" level="1">
      <sharedItems containsSemiMixedTypes="0" containsNonDate="0" containsString="0"/>
    </cacheField>
  </cacheFields>
  <cacheHierarchies count="99">
    <cacheHierarchy uniqueName="[dimCalendar].[Date]" caption="Date" attribute="1" time="1" defaultMemberUniqueName="[dimCalendar].[Date].[All]" allUniqueName="[dimCalendar].[Date].[All]" dimensionUniqueName="[dimCalendar]" displayFolder="" count="0" memberValueDatatype="7" unbalanced="0"/>
    <cacheHierarchy uniqueName="[dimCalendar].[Year]" caption="Year" attribute="1" defaultMemberUniqueName="[dimCalendar].[Year].[All]" allUniqueName="[dimCalendar].[Year].[All]" dimensionUniqueName="[dimCalendar]" displayFolder="" count="0" memberValueDatatype="20" unbalanced="0"/>
    <cacheHierarchy uniqueName="[dimCalendar].[Month Number]" caption="Month Number" attribute="1" defaultMemberUniqueName="[dimCalendar].[Month Number].[All]" allUniqueName="[dimCalendar].[Month Number].[All]" dimensionUniqueName="[dimCalendar]" displayFolder="" count="0" memberValueDatatype="20" unbalanced="0"/>
    <cacheHierarchy uniqueName="[dimCalendar].[Month]" caption="Month" attribute="1" defaultMemberUniqueName="[dimCalendar].[Month].[All]" allUniqueName="[dimCalendar].[Month].[All]" dimensionUniqueName="[dimCalendar]" displayFolder="" count="2" memberValueDatatype="130" unbalanced="0"/>
    <cacheHierarchy uniqueName="[dimCalendar].[Quarter]" caption="Quarter" attribute="1" defaultMemberUniqueName="[dimCalendar].[Quarter].[All]" allUniqueName="[dimCalendar].[Quarter].[All]" dimensionUniqueName="[dimCalendar]" displayFolder="" count="0" memberValueDatatype="130" unbalanced="0"/>
    <cacheHierarchy uniqueName="[dimCalendar].[Day]" caption="Day" attribute="1" defaultMemberUniqueName="[dimCalendar].[Day].[All]" allUniqueName="[dimCalendar].[Day].[All]" dimensionUniqueName="[dimCalendar]" displayFolder="" count="0" memberValueDatatype="20" unbalanced="0"/>
    <cacheHierarchy uniqueName="[dimCalendar].[Day Name]" caption="Day Name" attribute="1" defaultMemberUniqueName="[dimCalendar].[Day Name].[All]" allUniqueName="[dimCalendar].[Day Name].[All]" dimensionUniqueName="[dimCalendar]" displayFolder="" count="0" memberValueDatatype="130" unbalanced="0"/>
    <cacheHierarchy uniqueName="[dimCalendar].[Week of Year]" caption="Week of Year" attribute="1" defaultMemberUniqueName="[dimCalendar].[Week of Year].[All]" allUniqueName="[dimCalendar].[Week of Year].[All]" dimensionUniqueName="[dimCalendar]" displayFolder="" count="0" memberValueDatatype="20" unbalanced="0"/>
    <cacheHierarchy uniqueName="[dimCalendar].[YearMonth]" caption="YearMonth" attribute="1" defaultMemberUniqueName="[dimCalendar].[YearMonth].[All]" allUniqueName="[dimCalendar].[YearMonth].[All]" dimensionUniqueName="[dimCalendar]" displayFolder="" count="0" memberValueDatatype="130" unbalanced="0"/>
    <cacheHierarchy uniqueName="[dimCalendar].[MonthYear]" caption="MonthYear" attribute="1" defaultMemberUniqueName="[dimCalendar].[MonthYear].[All]" allUniqueName="[dimCalendar].[MonthYear].[All]" dimensionUniqueName="[dimCalendar]" displayFolder="" count="0" memberValueDatatype="130" unbalanced="0"/>
    <cacheHierarchy uniqueName="[dimCalendar].[IsWeekend]" caption="IsWeekend" attribute="1" defaultMemberUniqueName="[dimCalendar].[IsWeekend].[All]" allUniqueName="[dimCalendar].[IsWeekend].[All]" dimensionUniqueName="[dimCalendar]" displayFolder="" count="0" memberValueDatatype="11" unbalanced="0"/>
    <cacheHierarchy uniqueName="[dimCalendar].[Date (Month)]" caption="Date (Month)" attribute="1" defaultMemberUniqueName="[dimCalendar].[Date (Month)].[All]" allUniqueName="[dimCalendar].[Date (Month)].[All]" dimensionUniqueName="[dimCalendar]" displayFolder="" count="0" memberValueDatatype="130" unbalanced="0"/>
    <cacheHierarchy uniqueName="[DimCustomers].[CustomerID]" caption="CustomerID" attribute="1" defaultMemberUniqueName="[DimCustomers].[CustomerID].[All]" allUniqueName="[DimCustomers].[CustomerID].[All]" dimensionUniqueName="[DimCustomers]" displayFolder="" count="0" memberValueDatatype="130" unbalanced="0"/>
    <cacheHierarchy uniqueName="[DimCustomers].[FullName]" caption="FullName" attribute="1" defaultMemberUniqueName="[DimCustomers].[FullName].[All]" allUniqueName="[DimCustomers].[FullName].[All]" dimensionUniqueName="[DimCustomers]" displayFolder="" count="0" memberValueDatatype="130" unbalanced="0"/>
    <cacheHierarchy uniqueName="[DimCustomers].[Gender]" caption="Gender" attribute="1" defaultMemberUniqueName="[DimCustomers].[Gender].[All]" allUniqueName="[DimCustomers].[Gender].[All]" dimensionUniqueName="[DimCustomers]" displayFolder="" count="0" memberValueDatatype="130" unbalanced="0"/>
    <cacheHierarchy uniqueName="[DimCustomers].[Phone]" caption="Phone" attribute="1" defaultMemberUniqueName="[DimCustomers].[Phone].[All]" allUniqueName="[DimCustomers].[Phone].[All]" dimensionUniqueName="[DimCustomers]" displayFolder="" count="0" memberValueDatatype="20" unbalanced="0"/>
    <cacheHierarchy uniqueName="[DimCustomers].[Email]" caption="Email" attribute="1" defaultMemberUniqueName="[DimCustomers].[Email].[All]" allUniqueName="[DimCustomers].[Email].[All]" dimensionUniqueName="[DimCustomers]" displayFolder="" count="0" memberValueDatatype="130" unbalanced="0"/>
    <cacheHierarchy uniqueName="[DimCustomers].[City]" caption="City" attribute="1" defaultMemberUniqueName="[DimCustomers].[City].[All]" allUniqueName="[DimCustomers].[City].[All]" dimensionUniqueName="[DimCustomers]" displayFolder="" count="0" memberValueDatatype="130" unbalanced="0"/>
    <cacheHierarchy uniqueName="[DimCustomers].[RegistrationDate]" caption="RegistrationDate" attribute="1" time="1" defaultMemberUniqueName="[DimCustomers].[RegistrationDate].[All]" allUniqueName="[DimCustomers].[RegistrationDate].[All]" dimensionUniqueName="[DimCustomers]" displayFolder="" count="0" memberValueDatatype="7" unbalanced="0"/>
    <cacheHierarchy uniqueName="[DimEmployees].[EmployeeID]" caption="EmployeeID" attribute="1" defaultMemberUniqueName="[DimEmployees].[EmployeeID].[All]" allUniqueName="[DimEmployees].[EmployeeID].[All]" dimensionUniqueName="[DimEmployees]" displayFolder="" count="0" memberValueDatatype="130" unbalanced="0"/>
    <cacheHierarchy uniqueName="[DimEmployees].[EmployeeName]" caption="EmployeeName" attribute="1" defaultMemberUniqueName="[DimEmployees].[EmployeeName].[All]" allUniqueName="[DimEmployees].[EmployeeName].[All]" dimensionUniqueName="[DimEmployees]" displayFolder="" count="2" memberValueDatatype="130" unbalanced="0">
      <fieldsUsage count="2">
        <fieldUsage x="-1"/>
        <fieldUsage x="3"/>
      </fieldsUsage>
    </cacheHierarchy>
    <cacheHierarchy uniqueName="[DimEmployees].[Position]" caption="Position" attribute="1" defaultMemberUniqueName="[DimEmployees].[Position].[All]" allUniqueName="[DimEmployees].[Position].[All]" dimensionUniqueName="[DimEmployees]" displayFolder="" count="0" memberValueDatatype="130" unbalanced="0"/>
    <cacheHierarchy uniqueName="[DimEmployees].[HireDate]" caption="HireDate" attribute="1" time="1" defaultMemberUniqueName="[DimEmployees].[HireDate].[All]" allUniqueName="[DimEmployees].[HireDate].[All]" dimensionUniqueName="[DimEmployees]" displayFolder="" count="0" memberValueDatatype="7" unbalanced="0"/>
    <cacheHierarchy uniqueName="[DimEmployees].[Status]" caption="Status" attribute="1" defaultMemberUniqueName="[DimEmployees].[Status].[All]" allUniqueName="[DimEmployees].[Status].[All]" dimensionUniqueName="[DimEmployees]" displayFolder="" count="0" memberValueDatatype="130" unbalanced="0"/>
    <cacheHierarchy uniqueName="[DimProducts].[ProductID]" caption="ProductID" attribute="1" defaultMemberUniqueName="[DimProducts].[ProductID].[All]" allUniqueName="[DimProducts].[ProductID].[All]" dimensionUniqueName="[DimProducts]" displayFolder="" count="0" memberValueDatatype="130" unbalanced="0"/>
    <cacheHierarchy uniqueName="[DimProducts].[ProductName]" caption="ProductName" attribute="1" defaultMemberUniqueName="[DimProducts].[ProductName].[All]" allUniqueName="[DimProducts].[ProductName].[All]" dimensionUniqueName="[DimProducts]" displayFolder="" count="2" memberValueDatatype="130" unbalanced="0">
      <fieldsUsage count="2">
        <fieldUsage x="-1"/>
        <fieldUsage x="2"/>
      </fieldsUsage>
    </cacheHierarchy>
    <cacheHierarchy uniqueName="[DimProducts].[Category]" caption="Category" attribute="1" defaultMemberUniqueName="[DimProducts].[Category].[All]" allUniqueName="[DimProducts].[Category].[All]" dimensionUniqueName="[DimProducts]" displayFolder="" count="2" memberValueDatatype="130" unbalanced="0">
      <fieldsUsage count="2">
        <fieldUsage x="-1"/>
        <fieldUsage x="1"/>
      </fieldsUsage>
    </cacheHierarchy>
    <cacheHierarchy uniqueName="[DimProducts].[CostPrice (MAD)]" caption="CostPrice (MAD)" attribute="1" defaultMemberUniqueName="[DimProducts].[CostPrice (MAD)].[All]" allUniqueName="[DimProducts].[CostPrice (MAD)].[All]" dimensionUniqueName="[DimProducts]" displayFolder="" count="0" memberValueDatatype="5" unbalanced="0"/>
    <cacheHierarchy uniqueName="[DimProducts].[SellingPrice (MAD)]" caption="SellingPrice (MAD)" attribute="1" defaultMemberUniqueName="[DimProducts].[SellingPrice (MAD)].[All]" allUniqueName="[DimProducts].[SellingPrice (MAD)].[All]" dimensionUniqueName="[DimProducts]" displayFolder="" count="0" memberValueDatatype="20" unbalanced="0"/>
    <cacheHierarchy uniqueName="[DimProducts].[Active]" caption="Active" attribute="1" defaultMemberUniqueName="[DimProducts].[Active].[All]" allUniqueName="[DimProducts].[Active].[All]" dimensionUniqueName="[DimProducts]" displayFolder="" count="0" memberValueDatatype="130" unbalanced="0"/>
    <cacheHierarchy uniqueName="[DimProducts].[Supplier]" caption="Supplier" attribute="1" defaultMemberUniqueName="[DimProducts].[Supplier].[All]" allUniqueName="[DimProducts].[Supplier].[All]" dimensionUniqueName="[DimProducts]" displayFolder="" count="0" memberValueDatatype="130" unbalanced="0"/>
    <cacheHierarchy uniqueName="[DimProducts].[PreparationTime]" caption="PreparationTime" attribute="1" defaultMemberUniqueName="[DimProducts].[PreparationTime].[All]" allUniqueName="[DimProducts].[PreparationTime].[All]" dimensionUniqueName="[DimProducts]" displayFolder="" count="0" memberValueDatatype="130" unbalanced="0"/>
    <cacheHierarchy uniqueName="[qry_CleanSales].[SalesID]" caption="SalesID" attribute="1" defaultMemberUniqueName="[qry_CleanSales].[SalesID].[All]" allUniqueName="[qry_CleanSales].[SalesID].[All]" dimensionUniqueName="[qry_CleanSales]" displayFolder="" count="0" memberValueDatatype="130" unbalanced="0"/>
    <cacheHierarchy uniqueName="[qry_CleanSales].[InvoiceID]" caption="InvoiceID" attribute="1" defaultMemberUniqueName="[qry_CleanSales].[InvoiceID].[All]" allUniqueName="[qry_CleanSales].[InvoiceID].[All]" dimensionUniqueName="[qry_CleanSales]" displayFolder="" count="0" memberValueDatatype="130" unbalanced="0"/>
    <cacheHierarchy uniqueName="[qry_CleanSales].[SaleDate]" caption="SaleDate" attribute="1" time="1" defaultMemberUniqueName="[qry_CleanSales].[SaleDate].[All]" allUniqueName="[qry_CleanSales].[SaleDate].[All]" dimensionUniqueName="[qry_CleanSales]" displayFolder="" count="0" memberValueDatatype="7" unbalanced="0"/>
    <cacheHierarchy uniqueName="[qry_CleanSales].[SaleTime]" caption="SaleTime" attribute="1" time="1" defaultMemberUniqueName="[qry_CleanSales].[SaleTime].[All]" allUniqueName="[qry_CleanSales].[SaleTime].[All]" dimensionUniqueName="[qry_CleanSales]" displayFolder="" count="0" memberValueDatatype="7" unbalanced="0"/>
    <cacheHierarchy uniqueName="[qry_CleanSales].[CustomerID]" caption="CustomerID" attribute="1" defaultMemberUniqueName="[qry_CleanSales].[CustomerID].[All]" allUniqueName="[qry_CleanSales].[CustomerID].[All]" dimensionUniqueName="[qry_CleanSales]" displayFolder="" count="0" memberValueDatatype="130" unbalanced="0"/>
    <cacheHierarchy uniqueName="[qry_CleanSales].[ProductID]" caption="ProductID" attribute="1" defaultMemberUniqueName="[qry_CleanSales].[ProductID].[All]" allUniqueName="[qry_CleanSales].[ProductID].[All]" dimensionUniqueName="[qry_CleanSales]" displayFolder="" count="0" memberValueDatatype="130" unbalanced="0"/>
    <cacheHierarchy uniqueName="[qry_CleanSales].[Quantity]" caption="Quantity" attribute="1" defaultMemberUniqueName="[qry_CleanSales].[Quantity].[All]" allUniqueName="[qry_CleanSales].[Quantity].[All]" dimensionUniqueName="[qry_CleanSales]" displayFolder="" count="0" memberValueDatatype="5" unbalanced="0"/>
    <cacheHierarchy uniqueName="[qry_CleanSales].[UnitPrice]" caption="UnitPrice" attribute="1" defaultMemberUniqueName="[qry_CleanSales].[UnitPrice].[All]" allUniqueName="[qry_CleanSales].[UnitPrice].[All]" dimensionUniqueName="[qry_CleanSales]" displayFolder="" count="0" memberValueDatatype="5" unbalanced="0"/>
    <cacheHierarchy uniqueName="[qry_CleanSales].[Discount]" caption="Discount" attribute="1" defaultMemberUniqueName="[qry_CleanSales].[Discount].[All]" allUniqueName="[qry_CleanSales].[Discount].[All]" dimensionUniqueName="[qry_CleanSales]" displayFolder="" count="0" memberValueDatatype="5" unbalanced="0"/>
    <cacheHierarchy uniqueName="[qry_CleanSales].[EmployeeID]" caption="EmployeeID" attribute="1" defaultMemberUniqueName="[qry_CleanSales].[EmployeeID].[All]" allUniqueName="[qry_CleanSales].[EmployeeID].[All]" dimensionUniqueName="[qry_CleanSales]" displayFolder="" count="0" memberValueDatatype="130" unbalanced="0"/>
    <cacheHierarchy uniqueName="[qry_CleanSales].[PaymentMethod]" caption="PaymentMethod" attribute="1" defaultMemberUniqueName="[qry_CleanSales].[PaymentMethod].[All]" allUniqueName="[qry_CleanSales].[PaymentMethod].[All]" dimensionUniqueName="[qry_CleanSales]" displayFolder="" count="2" memberValueDatatype="130" unbalanced="0">
      <fieldsUsage count="2">
        <fieldUsage x="-1"/>
        <fieldUsage x="4"/>
      </fieldsUsage>
    </cacheHierarchy>
    <cacheHierarchy uniqueName="[qry_CleanSales].[LineTotal]" caption="LineTotal" attribute="1" defaultMemberUniqueName="[qry_CleanSales].[LineTotal].[All]" allUniqueName="[qry_CleanSales].[LineTotal].[All]" dimensionUniqueName="[qry_CleanSales]" displayFolder="" count="0" memberValueDatatype="5" unbalanced="0"/>
    <cacheHierarchy uniqueName="[qry_CleanSales].[Month]" caption="Month" attribute="1" defaultMemberUniqueName="[qry_CleanSales].[Month].[All]" allUniqueName="[qry_CleanSales].[Month].[All]" dimensionUniqueName="[qry_CleanSales]" displayFolder="" count="0" memberValueDatatype="130" unbalanced="0"/>
    <cacheHierarchy uniqueName="[qry_CleanSales].[Hour]" caption="Hour" attribute="1" defaultMemberUniqueName="[qry_CleanSales].[Hour].[All]" allUniqueName="[qry_CleanSales].[Hour].[All]" dimensionUniqueName="[qry_CleanSales]" displayFolder="" count="0" memberValueDatatype="5" unbalanced="0"/>
    <cacheHierarchy uniqueName="[qry_CleanSales].[Weekday]" caption="Weekday" attribute="1" defaultMemberUniqueName="[qry_CleanSales].[Weekday].[All]" allUniqueName="[qry_CleanSales].[Weekday].[All]" dimensionUniqueName="[qry_CleanSales]" displayFolder="" count="0" memberValueDatatype="130" unbalanced="0"/>
    <cacheHierarchy uniqueName="[qry_CleanSales].[Category]" caption="Category" attribute="1" defaultMemberUniqueName="[qry_CleanSales].[Category].[All]" allUniqueName="[qry_CleanSales].[Category].[All]" dimensionUniqueName="[qry_CleanSales]" displayFolder="" count="0" memberValueDatatype="130" unbalanced="0"/>
    <cacheHierarchy uniqueName="[qry_CleanSales].[ProductName]" caption="ProductName" attribute="1" defaultMemberUniqueName="[qry_CleanSales].[ProductName].[All]" allUniqueName="[qry_CleanSales].[ProductName].[All]" dimensionUniqueName="[qry_CleanSales]" displayFolder="" count="0" memberValueDatatype="130" unbalanced="0"/>
    <cacheHierarchy uniqueName="[qry_CleanSales].[EmployeeName]" caption="EmployeeName" attribute="1" defaultMemberUniqueName="[qry_CleanSales].[EmployeeName].[All]" allUniqueName="[qry_CleanSales].[EmployeeName].[All]" dimensionUniqueName="[qry_CleanSales]" displayFolder="" count="0" memberValueDatatype="130" unbalanced="0"/>
    <cacheHierarchy uniqueName="[qry_CleanSales].[CostPrice]" caption="CostPrice" attribute="1" defaultMemberUniqueName="[qry_CleanSales].[CostPrice].[All]" allUniqueName="[qry_CleanSales].[CostPrice].[All]" dimensionUniqueName="[qry_CleanSales]" displayFolder="" count="0" memberValueDatatype="5" unbalanced="0"/>
    <cacheHierarchy uniqueName="[qry_CleanSales].[LineCost]" caption="LineCost" attribute="1" defaultMemberUniqueName="[qry_CleanSales].[LineCost].[All]" allUniqueName="[qry_CleanSales].[LineCost].[All]" dimensionUniqueName="[qry_CleanSales]" displayFolder="" count="0" memberValueDatatype="5" unbalanced="0"/>
    <cacheHierarchy uniqueName="[qry_CleanSales].[GrossProfit]" caption="GrossProfit" attribute="1" defaultMemberUniqueName="[qry_CleanSales].[GrossProfit].[All]" allUniqueName="[qry_CleanSales].[GrossProfit].[All]" dimensionUniqueName="[qry_CleanSales]" displayFolder="" count="0" memberValueDatatype="5" unbalanced="0"/>
    <cacheHierarchy uniqueName="[qry_CleanSales].[Profit Margin]" caption="Profit Margin" attribute="1" defaultMemberUniqueName="[qry_CleanSales].[Profit Margin].[All]" allUniqueName="[qry_CleanSales].[Profit Margin].[All]" dimensionUniqueName="[qry_CleanSales]" displayFolder="" count="0" memberValueDatatype="5" unbalanced="0"/>
    <cacheHierarchy uniqueName="[qry_CleanSales].[Weekday2]" caption="Weekday2" attribute="1" defaultMemberUniqueName="[qry_CleanSales].[Weekday2].[All]" allUniqueName="[qry_CleanSales].[Weekday2].[All]" dimensionUniqueName="[qry_CleanSales]" displayFolder="" count="0" memberValueDatatype="20" unbalanced="0"/>
    <cacheHierarchy uniqueName="[A].[Column1]" caption="Column1" attribute="1" defaultMemberUniqueName="[A].[Column1].[All]" allUniqueName="[A].[Column1].[All]" dimensionUniqueName="[A]" displayFolder="" count="0" memberValueDatatype="130" unbalanced="0" hidden="1"/>
    <cacheHierarchy uniqueName="[dimCalendar].[Date (Month Index)]" caption="Date (Month Index)" attribute="1" defaultMemberUniqueName="[dimCalendar].[Date (Month Index)].[All]" allUniqueName="[dimCalendar].[Date (Month Index)].[All]" dimensionUniqueName="[dimCalendar]" displayFolder="" count="0" memberValueDatatype="20" unbalanced="0" hidden="1"/>
    <cacheHierarchy uniqueName="[Measures].[Sum of Year]" caption="Sum of Year" measure="1" displayFolder="" measureGroup="dimCalendar" count="0">
      <extLst>
        <ext xmlns:x15="http://schemas.microsoft.com/office/spreadsheetml/2010/11/main" uri="{B97F6D7D-B522-45F9-BDA1-12C45D357490}">
          <x15:cacheHierarchy aggregatedColumn="1"/>
        </ext>
      </extLst>
    </cacheHierarchy>
    <cacheHierarchy uniqueName="[Measures].[Total Sales]" caption="Total Sales" measure="1" displayFolder="" measureGroup="A" count="0" oneField="1">
      <fieldsUsage count="1">
        <fieldUsage x="0"/>
      </fieldsUsage>
    </cacheHierarchy>
    <cacheHierarchy uniqueName="[Measures].[Total Quantity]" caption="Total Quantity" measure="1" displayFolder="" measureGroup="A" count="0"/>
    <cacheHierarchy uniqueName="[Measures].[Total Orders]" caption="Total Orders" measure="1" displayFolder="" measureGroup="A" count="0"/>
    <cacheHierarchy uniqueName="[Measures].[Average Order Value]" caption="Average Order Value" measure="1" displayFolder="" measureGroup="A" count="0"/>
    <cacheHierarchy uniqueName="[Measures].[Average Selling Price]" caption="Average Selling Price" measure="1" displayFolder="" measureGroup="A" count="0"/>
    <cacheHierarchy uniqueName="[Measures].[Total Cost]" caption="Total Cost" measure="1" displayFolder="" measureGroup="A" count="0"/>
    <cacheHierarchy uniqueName="[Measures].[Gross Profit]" caption="Gross Profit" measure="1" displayFolder="" measureGroup="A" count="0"/>
    <cacheHierarchy uniqueName="[Measures].[Profit Margin %]" caption="Profit Margin %" measure="1" displayFolder="" measureGroup="A" count="0"/>
    <cacheHierarchy uniqueName="[Measures].[Average Profit per Order]" caption="Average Profit per Order" measure="1" displayFolder="" measureGroup="A" count="0"/>
    <cacheHierarchy uniqueName="[Measures].[Total Discount]" caption="Total Discount" measure="1" displayFolder="" measureGroup="A" count="0"/>
    <cacheHierarchy uniqueName="[Measures].[Discount %]" caption="Discount %" measure="1" displayFolder="" measureGroup="A" count="0"/>
    <cacheHierarchy uniqueName="[Measures].[Average Discount per Order]" caption="Average Discount per Order" measure="1" displayFolder="" measureGroup="A" count="0"/>
    <cacheHierarchy uniqueName="[Measures].[Total Products]" caption="Total Products" measure="1" displayFolder="" measureGroup="A" count="0"/>
    <cacheHierarchy uniqueName="[Measures].[Products Sold]" caption="Products Sold" measure="1" displayFolder="" measureGroup="A" count="0"/>
    <cacheHierarchy uniqueName="[Measures].[Average Sales per Product]" caption="Average Sales per Product" measure="1" displayFolder="" measureGroup="A" count="0"/>
    <cacheHierarchy uniqueName="[Measures].[Average Quantity per Product]" caption="Average Quantity per Product" measure="1" displayFolder="" measureGroup="A" count="0"/>
    <cacheHierarchy uniqueName="[Measures].[Product Sales Contribution %]" caption="Product Sales Contribution %" measure="1" displayFolder="" measureGroup="A" count="0"/>
    <cacheHierarchy uniqueName="[Measures].[Sales YTD]" caption="Sales YTD" measure="1" displayFolder="" measureGroup="A" count="0"/>
    <cacheHierarchy uniqueName="[Measures].[Sales MTD]" caption="Sales MTD" measure="1" displayFolder="" measureGroup="A" count="0"/>
    <cacheHierarchy uniqueName="[Measures].[Running Total]" caption="Running Total" measure="1" displayFolder="" measureGroup="A" count="0"/>
    <cacheHierarchy uniqueName="[Measures].[Last 30 Days Sales]" caption="Last 30 Days Sales" measure="1" displayFolder="" measureGroup="A" count="0"/>
    <cacheHierarchy uniqueName="[Measures].[Average Daily Sales]" caption="Average Daily Sales" measure="1" displayFolder="" measureGroup="A" count="0"/>
    <cacheHierarchy uniqueName="[Measures].[Average Monthly Sales]" caption="Average Monthly Sales" measure="1" displayFolder="" measureGroup="A" count="0"/>
    <cacheHierarchy uniqueName="[Measures].[Last 90 Days Sales]" caption="Last 90 Days Sales" measure="1" displayFolder="" measureGroup="A" count="0"/>
    <cacheHierarchy uniqueName="[Measures].[Total Employees]" caption="Total Employees" measure="1" displayFolder="" measureGroup="A" count="0"/>
    <cacheHierarchy uniqueName="[Measures].[Total Customers]" caption="Total Customers" measure="1" displayFolder="" measureGroup="A" count="0"/>
    <cacheHierarchy uniqueName="[Measures].[Average Items per Order]" caption="Average Items per Order" measure="1" displayFolder="" measureGroup="A" count="0"/>
    <cacheHierarchy uniqueName="[Measures].[Sales per Customer]" caption="Sales per Customer" measure="1" displayFolder="" measureGroup="A" count="0"/>
    <cacheHierarchy uniqueName="[Measures].[Profit per Customer]" caption="Profit per Customer" measure="1" displayFolder="" measureGroup="A" count="0"/>
    <cacheHierarchy uniqueName="[Measures].[Sales per Employee]" caption="Sales per Employee" measure="1" displayFolder="" measureGroup="A" count="0"/>
    <cacheHierarchy uniqueName="[Measures].[Profit per Employee]" caption="Profit per Employee" measure="1" displayFolder="" measureGroup="A" count="0"/>
    <cacheHierarchy uniqueName="[Measures].[Previous Month Sales]" caption="Previous Month Sales" measure="1" displayFolder="" measureGroup="A" count="0"/>
    <cacheHierarchy uniqueName="[Measures].[Sales Difference]" caption="Sales Difference" measure="1" displayFolder="" measureGroup="A" count="0"/>
    <cacheHierarchy uniqueName="[Measures].[MoM Growth %]" caption="MoM Growth %" measure="1" displayFolder="" measureGroup="A" count="0"/>
    <cacheHierarchy uniqueName="[Measures].[__XL_Count dimCalendar]" caption="__XL_Count dimCalendar" measure="1" displayFolder="" measureGroup="dimCalendar" count="0" hidden="1"/>
    <cacheHierarchy uniqueName="[Measures].[__XL_Count qry_CleanSales]" caption="__XL_Count qry_CleanSales" measure="1" displayFolder="" measureGroup="qry_CleanSales" count="0" hidden="1"/>
    <cacheHierarchy uniqueName="[Measures].[__XL_Count DimCustomers]" caption="__XL_Count DimCustomers" measure="1" displayFolder="" measureGroup="DimCustomers" count="0" hidden="1"/>
    <cacheHierarchy uniqueName="[Measures].[__XL_Count DimProducts]" caption="__XL_Count DimProducts" measure="1" displayFolder="" measureGroup="DimProducts" count="0" hidden="1"/>
    <cacheHierarchy uniqueName="[Measures].[__XL_Count DimEmployees]" caption="__XL_Count DimEmployees" measure="1" displayFolder="" measureGroup="DimEmployees" count="0" hidden="1"/>
    <cacheHierarchy uniqueName="[Measures].[__XL_Count Table8]" caption="__XL_Count Table8" measure="1" displayFolder="" measureGroup="A" count="0" hidden="1"/>
    <cacheHierarchy uniqueName="[Measures].[__No measures defined]" caption="__No measures defined" measure="1" displayFolder="" count="0" hidden="1"/>
  </cacheHierarchies>
  <kpis count="0"/>
  <dimensions count="6">
    <dimension name="dimCalendar" uniqueName="[dimCalendar]" caption="dimCalendar"/>
    <dimension name="DimCustomers" uniqueName="[DimCustomers]" caption="DimCustomers"/>
    <dimension name="DimEmployees" uniqueName="[DimEmployees]" caption="DimEmployees"/>
    <dimension name="DimProducts" uniqueName="[DimProducts]" caption="DimProducts"/>
    <dimension measure="1" name="Measures" uniqueName="[Measures]" caption="Measures"/>
    <dimension name="qry_CleanSales" uniqueName="[qry_CleanSales]" caption="qry_CleanSales"/>
  </dimensions>
  <measureGroups count="6">
    <measureGroup name="A" caption="A"/>
    <measureGroup name="dimCalendar" caption="dimCalendar"/>
    <measureGroup name="DimCustomers" caption="DimCustomers"/>
    <measureGroup name="DimEmployees" caption="DimEmployees"/>
    <measureGroup name="DimProducts" caption="DimProducts"/>
    <measureGroup name="qry_CleanSales" caption="qry_CleanSales"/>
  </measureGroups>
  <maps count="8">
    <map measureGroup="1" dimension="0"/>
    <map measureGroup="2" dimension="1"/>
    <map measureGroup="3" dimension="2"/>
    <map measureGroup="4" dimension="3"/>
    <map measureGroup="5" dimension="0"/>
    <map measureGroup="5" dimension="2"/>
    <map measureGroup="5" dimension="3"/>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mail el mghari" refreshedDate="46234.821901967596" backgroundQuery="1" createdVersion="8" refreshedVersion="8" minRefreshableVersion="3" recordCount="0" supportSubquery="1" supportAdvancedDrill="1" xr:uid="{61EB37B9-719F-4943-9E22-702C385092BE}">
  <cacheSource type="external" connectionId="9"/>
  <cacheFields count="3">
    <cacheField name="[Measures].[Total Sales]" caption="Total Sales" numFmtId="0" hierarchy="58" level="32767"/>
    <cacheField name="[dimCalendar].[Month].[Month]" caption="Month" numFmtId="0" hierarchy="3" level="1">
      <sharedItems count="6">
        <s v="January"/>
        <s v="February"/>
        <s v="March"/>
        <s v="April"/>
        <s v="May"/>
        <s v="June"/>
      </sharedItems>
    </cacheField>
    <cacheField name="[qry_CleanSales].[PaymentMethod].[PaymentMethod]" caption="PaymentMethod" numFmtId="0" hierarchy="42" level="1">
      <sharedItems containsSemiMixedTypes="0" containsNonDate="0" containsString="0"/>
    </cacheField>
  </cacheFields>
  <cacheHierarchies count="99">
    <cacheHierarchy uniqueName="[dimCalendar].[Date]" caption="Date" attribute="1" time="1" defaultMemberUniqueName="[dimCalendar].[Date].[All]" allUniqueName="[dimCalendar].[Date].[All]" dimensionUniqueName="[dimCalendar]" displayFolder="" count="0" memberValueDatatype="7" unbalanced="0"/>
    <cacheHierarchy uniqueName="[dimCalendar].[Year]" caption="Year" attribute="1" defaultMemberUniqueName="[dimCalendar].[Year].[All]" allUniqueName="[dimCalendar].[Year].[All]" dimensionUniqueName="[dimCalendar]" displayFolder="" count="0" memberValueDatatype="20" unbalanced="0"/>
    <cacheHierarchy uniqueName="[dimCalendar].[Month Number]" caption="Month Number" attribute="1" defaultMemberUniqueName="[dimCalendar].[Month Number].[All]" allUniqueName="[dimCalendar].[Month Number].[All]" dimensionUniqueName="[dimCalendar]" displayFolder="" count="0" memberValueDatatype="20" unbalanced="0"/>
    <cacheHierarchy uniqueName="[dimCalendar].[Month]" caption="Month" attribute="1" defaultMemberUniqueName="[dimCalendar].[Month].[All]" allUniqueName="[dimCalendar].[Month].[All]" dimensionUniqueName="[dimCalendar]" displayFolder="" count="2" memberValueDatatype="130" unbalanced="0">
      <fieldsUsage count="2">
        <fieldUsage x="-1"/>
        <fieldUsage x="1"/>
      </fieldsUsage>
    </cacheHierarchy>
    <cacheHierarchy uniqueName="[dimCalendar].[Quarter]" caption="Quarter" attribute="1" defaultMemberUniqueName="[dimCalendar].[Quarter].[All]" allUniqueName="[dimCalendar].[Quarter].[All]" dimensionUniqueName="[dimCalendar]" displayFolder="" count="0" memberValueDatatype="130" unbalanced="0"/>
    <cacheHierarchy uniqueName="[dimCalendar].[Day]" caption="Day" attribute="1" defaultMemberUniqueName="[dimCalendar].[Day].[All]" allUniqueName="[dimCalendar].[Day].[All]" dimensionUniqueName="[dimCalendar]" displayFolder="" count="0" memberValueDatatype="20" unbalanced="0"/>
    <cacheHierarchy uniqueName="[dimCalendar].[Day Name]" caption="Day Name" attribute="1" defaultMemberUniqueName="[dimCalendar].[Day Name].[All]" allUniqueName="[dimCalendar].[Day Name].[All]" dimensionUniqueName="[dimCalendar]" displayFolder="" count="0" memberValueDatatype="130" unbalanced="0"/>
    <cacheHierarchy uniqueName="[dimCalendar].[Week of Year]" caption="Week of Year" attribute="1" defaultMemberUniqueName="[dimCalendar].[Week of Year].[All]" allUniqueName="[dimCalendar].[Week of Year].[All]" dimensionUniqueName="[dimCalendar]" displayFolder="" count="0" memberValueDatatype="20" unbalanced="0"/>
    <cacheHierarchy uniqueName="[dimCalendar].[YearMonth]" caption="YearMonth" attribute="1" defaultMemberUniqueName="[dimCalendar].[YearMonth].[All]" allUniqueName="[dimCalendar].[YearMonth].[All]" dimensionUniqueName="[dimCalendar]" displayFolder="" count="0" memberValueDatatype="130" unbalanced="0"/>
    <cacheHierarchy uniqueName="[dimCalendar].[MonthYear]" caption="MonthYear" attribute="1" defaultMemberUniqueName="[dimCalendar].[MonthYear].[All]" allUniqueName="[dimCalendar].[MonthYear].[All]" dimensionUniqueName="[dimCalendar]" displayFolder="" count="0" memberValueDatatype="130" unbalanced="0"/>
    <cacheHierarchy uniqueName="[dimCalendar].[IsWeekend]" caption="IsWeekend" attribute="1" defaultMemberUniqueName="[dimCalendar].[IsWeekend].[All]" allUniqueName="[dimCalendar].[IsWeekend].[All]" dimensionUniqueName="[dimCalendar]" displayFolder="" count="0" memberValueDatatype="11" unbalanced="0"/>
    <cacheHierarchy uniqueName="[dimCalendar].[Date (Month)]" caption="Date (Month)" attribute="1" defaultMemberUniqueName="[dimCalendar].[Date (Month)].[All]" allUniqueName="[dimCalendar].[Date (Month)].[All]" dimensionUniqueName="[dimCalendar]" displayFolder="" count="0" memberValueDatatype="130" unbalanced="0"/>
    <cacheHierarchy uniqueName="[DimCustomers].[CustomerID]" caption="CustomerID" attribute="1" defaultMemberUniqueName="[DimCustomers].[CustomerID].[All]" allUniqueName="[DimCustomers].[CustomerID].[All]" dimensionUniqueName="[DimCustomers]" displayFolder="" count="0" memberValueDatatype="130" unbalanced="0"/>
    <cacheHierarchy uniqueName="[DimCustomers].[FullName]" caption="FullName" attribute="1" defaultMemberUniqueName="[DimCustomers].[FullName].[All]" allUniqueName="[DimCustomers].[FullName].[All]" dimensionUniqueName="[DimCustomers]" displayFolder="" count="0" memberValueDatatype="130" unbalanced="0"/>
    <cacheHierarchy uniqueName="[DimCustomers].[Gender]" caption="Gender" attribute="1" defaultMemberUniqueName="[DimCustomers].[Gender].[All]" allUniqueName="[DimCustomers].[Gender].[All]" dimensionUniqueName="[DimCustomers]" displayFolder="" count="0" memberValueDatatype="130" unbalanced="0"/>
    <cacheHierarchy uniqueName="[DimCustomers].[Phone]" caption="Phone" attribute="1" defaultMemberUniqueName="[DimCustomers].[Phone].[All]" allUniqueName="[DimCustomers].[Phone].[All]" dimensionUniqueName="[DimCustomers]" displayFolder="" count="0" memberValueDatatype="20" unbalanced="0"/>
    <cacheHierarchy uniqueName="[DimCustomers].[Email]" caption="Email" attribute="1" defaultMemberUniqueName="[DimCustomers].[Email].[All]" allUniqueName="[DimCustomers].[Email].[All]" dimensionUniqueName="[DimCustomers]" displayFolder="" count="0" memberValueDatatype="130" unbalanced="0"/>
    <cacheHierarchy uniqueName="[DimCustomers].[City]" caption="City" attribute="1" defaultMemberUniqueName="[DimCustomers].[City].[All]" allUniqueName="[DimCustomers].[City].[All]" dimensionUniqueName="[DimCustomers]" displayFolder="" count="0" memberValueDatatype="130" unbalanced="0"/>
    <cacheHierarchy uniqueName="[DimCustomers].[RegistrationDate]" caption="RegistrationDate" attribute="1" time="1" defaultMemberUniqueName="[DimCustomers].[RegistrationDate].[All]" allUniqueName="[DimCustomers].[RegistrationDate].[All]" dimensionUniqueName="[DimCustomers]" displayFolder="" count="0" memberValueDatatype="7" unbalanced="0"/>
    <cacheHierarchy uniqueName="[DimEmployees].[EmployeeID]" caption="EmployeeID" attribute="1" defaultMemberUniqueName="[DimEmployees].[EmployeeID].[All]" allUniqueName="[DimEmployees].[EmployeeID].[All]" dimensionUniqueName="[DimEmployees]" displayFolder="" count="0" memberValueDatatype="130" unbalanced="0"/>
    <cacheHierarchy uniqueName="[DimEmployees].[EmployeeName]" caption="EmployeeName" attribute="1" defaultMemberUniqueName="[DimEmployees].[EmployeeName].[All]" allUniqueName="[DimEmployees].[EmployeeName].[All]" dimensionUniqueName="[DimEmployees]" displayFolder="" count="2" memberValueDatatype="130" unbalanced="0"/>
    <cacheHierarchy uniqueName="[DimEmployees].[Position]" caption="Position" attribute="1" defaultMemberUniqueName="[DimEmployees].[Position].[All]" allUniqueName="[DimEmployees].[Position].[All]" dimensionUniqueName="[DimEmployees]" displayFolder="" count="0" memberValueDatatype="130" unbalanced="0"/>
    <cacheHierarchy uniqueName="[DimEmployees].[HireDate]" caption="HireDate" attribute="1" time="1" defaultMemberUniqueName="[DimEmployees].[HireDate].[All]" allUniqueName="[DimEmployees].[HireDate].[All]" dimensionUniqueName="[DimEmployees]" displayFolder="" count="0" memberValueDatatype="7" unbalanced="0"/>
    <cacheHierarchy uniqueName="[DimEmployees].[Status]" caption="Status" attribute="1" defaultMemberUniqueName="[DimEmployees].[Status].[All]" allUniqueName="[DimEmployees].[Status].[All]" dimensionUniqueName="[DimEmployees]" displayFolder="" count="0" memberValueDatatype="130" unbalanced="0"/>
    <cacheHierarchy uniqueName="[DimProducts].[ProductID]" caption="ProductID" attribute="1" defaultMemberUniqueName="[DimProducts].[ProductID].[All]" allUniqueName="[DimProducts].[ProductID].[All]" dimensionUniqueName="[DimProducts]" displayFolder="" count="0" memberValueDatatype="130" unbalanced="0"/>
    <cacheHierarchy uniqueName="[DimProducts].[ProductName]" caption="ProductName" attribute="1" defaultMemberUniqueName="[DimProducts].[ProductName].[All]" allUniqueName="[DimProducts].[ProductName].[All]" dimensionUniqueName="[DimProducts]" displayFolder="" count="0" memberValueDatatype="130" unbalanced="0"/>
    <cacheHierarchy uniqueName="[DimProducts].[Category]" caption="Category" attribute="1" defaultMemberUniqueName="[DimProducts].[Category].[All]" allUniqueName="[DimProducts].[Category].[All]" dimensionUniqueName="[DimProducts]" displayFolder="" count="2" memberValueDatatype="130" unbalanced="0"/>
    <cacheHierarchy uniqueName="[DimProducts].[CostPrice (MAD)]" caption="CostPrice (MAD)" attribute="1" defaultMemberUniqueName="[DimProducts].[CostPrice (MAD)].[All]" allUniqueName="[DimProducts].[CostPrice (MAD)].[All]" dimensionUniqueName="[DimProducts]" displayFolder="" count="0" memberValueDatatype="5" unbalanced="0"/>
    <cacheHierarchy uniqueName="[DimProducts].[SellingPrice (MAD)]" caption="SellingPrice (MAD)" attribute="1" defaultMemberUniqueName="[DimProducts].[SellingPrice (MAD)].[All]" allUniqueName="[DimProducts].[SellingPrice (MAD)].[All]" dimensionUniqueName="[DimProducts]" displayFolder="" count="0" memberValueDatatype="20" unbalanced="0"/>
    <cacheHierarchy uniqueName="[DimProducts].[Active]" caption="Active" attribute="1" defaultMemberUniqueName="[DimProducts].[Active].[All]" allUniqueName="[DimProducts].[Active].[All]" dimensionUniqueName="[DimProducts]" displayFolder="" count="0" memberValueDatatype="130" unbalanced="0"/>
    <cacheHierarchy uniqueName="[DimProducts].[Supplier]" caption="Supplier" attribute="1" defaultMemberUniqueName="[DimProducts].[Supplier].[All]" allUniqueName="[DimProducts].[Supplier].[All]" dimensionUniqueName="[DimProducts]" displayFolder="" count="0" memberValueDatatype="130" unbalanced="0"/>
    <cacheHierarchy uniqueName="[DimProducts].[PreparationTime]" caption="PreparationTime" attribute="1" defaultMemberUniqueName="[DimProducts].[PreparationTime].[All]" allUniqueName="[DimProducts].[PreparationTime].[All]" dimensionUniqueName="[DimProducts]" displayFolder="" count="0" memberValueDatatype="130" unbalanced="0"/>
    <cacheHierarchy uniqueName="[qry_CleanSales].[SalesID]" caption="SalesID" attribute="1" defaultMemberUniqueName="[qry_CleanSales].[SalesID].[All]" allUniqueName="[qry_CleanSales].[SalesID].[All]" dimensionUniqueName="[qry_CleanSales]" displayFolder="" count="0" memberValueDatatype="130" unbalanced="0"/>
    <cacheHierarchy uniqueName="[qry_CleanSales].[InvoiceID]" caption="InvoiceID" attribute="1" defaultMemberUniqueName="[qry_CleanSales].[InvoiceID].[All]" allUniqueName="[qry_CleanSales].[InvoiceID].[All]" dimensionUniqueName="[qry_CleanSales]" displayFolder="" count="0" memberValueDatatype="130" unbalanced="0"/>
    <cacheHierarchy uniqueName="[qry_CleanSales].[SaleDate]" caption="SaleDate" attribute="1" time="1" defaultMemberUniqueName="[qry_CleanSales].[SaleDate].[All]" allUniqueName="[qry_CleanSales].[SaleDate].[All]" dimensionUniqueName="[qry_CleanSales]" displayFolder="" count="0" memberValueDatatype="7" unbalanced="0"/>
    <cacheHierarchy uniqueName="[qry_CleanSales].[SaleTime]" caption="SaleTime" attribute="1" time="1" defaultMemberUniqueName="[qry_CleanSales].[SaleTime].[All]" allUniqueName="[qry_CleanSales].[SaleTime].[All]" dimensionUniqueName="[qry_CleanSales]" displayFolder="" count="0" memberValueDatatype="7" unbalanced="0"/>
    <cacheHierarchy uniqueName="[qry_CleanSales].[CustomerID]" caption="CustomerID" attribute="1" defaultMemberUniqueName="[qry_CleanSales].[CustomerID].[All]" allUniqueName="[qry_CleanSales].[CustomerID].[All]" dimensionUniqueName="[qry_CleanSales]" displayFolder="" count="0" memberValueDatatype="130" unbalanced="0"/>
    <cacheHierarchy uniqueName="[qry_CleanSales].[ProductID]" caption="ProductID" attribute="1" defaultMemberUniqueName="[qry_CleanSales].[ProductID].[All]" allUniqueName="[qry_CleanSales].[ProductID].[All]" dimensionUniqueName="[qry_CleanSales]" displayFolder="" count="0" memberValueDatatype="130" unbalanced="0"/>
    <cacheHierarchy uniqueName="[qry_CleanSales].[Quantity]" caption="Quantity" attribute="1" defaultMemberUniqueName="[qry_CleanSales].[Quantity].[All]" allUniqueName="[qry_CleanSales].[Quantity].[All]" dimensionUniqueName="[qry_CleanSales]" displayFolder="" count="0" memberValueDatatype="5" unbalanced="0"/>
    <cacheHierarchy uniqueName="[qry_CleanSales].[UnitPrice]" caption="UnitPrice" attribute="1" defaultMemberUniqueName="[qry_CleanSales].[UnitPrice].[All]" allUniqueName="[qry_CleanSales].[UnitPrice].[All]" dimensionUniqueName="[qry_CleanSales]" displayFolder="" count="0" memberValueDatatype="5" unbalanced="0"/>
    <cacheHierarchy uniqueName="[qry_CleanSales].[Discount]" caption="Discount" attribute="1" defaultMemberUniqueName="[qry_CleanSales].[Discount].[All]" allUniqueName="[qry_CleanSales].[Discount].[All]" dimensionUniqueName="[qry_CleanSales]" displayFolder="" count="0" memberValueDatatype="5" unbalanced="0"/>
    <cacheHierarchy uniqueName="[qry_CleanSales].[EmployeeID]" caption="EmployeeID" attribute="1" defaultMemberUniqueName="[qry_CleanSales].[EmployeeID].[All]" allUniqueName="[qry_CleanSales].[EmployeeID].[All]" dimensionUniqueName="[qry_CleanSales]" displayFolder="" count="0" memberValueDatatype="130" unbalanced="0"/>
    <cacheHierarchy uniqueName="[qry_CleanSales].[PaymentMethod]" caption="PaymentMethod" attribute="1" defaultMemberUniqueName="[qry_CleanSales].[PaymentMethod].[All]" allUniqueName="[qry_CleanSales].[PaymentMethod].[All]" dimensionUniqueName="[qry_CleanSales]" displayFolder="" count="2" memberValueDatatype="130" unbalanced="0">
      <fieldsUsage count="2">
        <fieldUsage x="-1"/>
        <fieldUsage x="2"/>
      </fieldsUsage>
    </cacheHierarchy>
    <cacheHierarchy uniqueName="[qry_CleanSales].[LineTotal]" caption="LineTotal" attribute="1" defaultMemberUniqueName="[qry_CleanSales].[LineTotal].[All]" allUniqueName="[qry_CleanSales].[LineTotal].[All]" dimensionUniqueName="[qry_CleanSales]" displayFolder="" count="0" memberValueDatatype="5" unbalanced="0"/>
    <cacheHierarchy uniqueName="[qry_CleanSales].[Month]" caption="Month" attribute="1" defaultMemberUniqueName="[qry_CleanSales].[Month].[All]" allUniqueName="[qry_CleanSales].[Month].[All]" dimensionUniqueName="[qry_CleanSales]" displayFolder="" count="0" memberValueDatatype="130" unbalanced="0"/>
    <cacheHierarchy uniqueName="[qry_CleanSales].[Hour]" caption="Hour" attribute="1" defaultMemberUniqueName="[qry_CleanSales].[Hour].[All]" allUniqueName="[qry_CleanSales].[Hour].[All]" dimensionUniqueName="[qry_CleanSales]" displayFolder="" count="0" memberValueDatatype="5" unbalanced="0"/>
    <cacheHierarchy uniqueName="[qry_CleanSales].[Weekday]" caption="Weekday" attribute="1" defaultMemberUniqueName="[qry_CleanSales].[Weekday].[All]" allUniqueName="[qry_CleanSales].[Weekday].[All]" dimensionUniqueName="[qry_CleanSales]" displayFolder="" count="0" memberValueDatatype="130" unbalanced="0"/>
    <cacheHierarchy uniqueName="[qry_CleanSales].[Category]" caption="Category" attribute="1" defaultMemberUniqueName="[qry_CleanSales].[Category].[All]" allUniqueName="[qry_CleanSales].[Category].[All]" dimensionUniqueName="[qry_CleanSales]" displayFolder="" count="0" memberValueDatatype="130" unbalanced="0"/>
    <cacheHierarchy uniqueName="[qry_CleanSales].[ProductName]" caption="ProductName" attribute="1" defaultMemberUniqueName="[qry_CleanSales].[ProductName].[All]" allUniqueName="[qry_CleanSales].[ProductName].[All]" dimensionUniqueName="[qry_CleanSales]" displayFolder="" count="0" memberValueDatatype="130" unbalanced="0"/>
    <cacheHierarchy uniqueName="[qry_CleanSales].[EmployeeName]" caption="EmployeeName" attribute="1" defaultMemberUniqueName="[qry_CleanSales].[EmployeeName].[All]" allUniqueName="[qry_CleanSales].[EmployeeName].[All]" dimensionUniqueName="[qry_CleanSales]" displayFolder="" count="0" memberValueDatatype="130" unbalanced="0"/>
    <cacheHierarchy uniqueName="[qry_CleanSales].[CostPrice]" caption="CostPrice" attribute="1" defaultMemberUniqueName="[qry_CleanSales].[CostPrice].[All]" allUniqueName="[qry_CleanSales].[CostPrice].[All]" dimensionUniqueName="[qry_CleanSales]" displayFolder="" count="0" memberValueDatatype="5" unbalanced="0"/>
    <cacheHierarchy uniqueName="[qry_CleanSales].[LineCost]" caption="LineCost" attribute="1" defaultMemberUniqueName="[qry_CleanSales].[LineCost].[All]" allUniqueName="[qry_CleanSales].[LineCost].[All]" dimensionUniqueName="[qry_CleanSales]" displayFolder="" count="0" memberValueDatatype="5" unbalanced="0"/>
    <cacheHierarchy uniqueName="[qry_CleanSales].[GrossProfit]" caption="GrossProfit" attribute="1" defaultMemberUniqueName="[qry_CleanSales].[GrossProfit].[All]" allUniqueName="[qry_CleanSales].[GrossProfit].[All]" dimensionUniqueName="[qry_CleanSales]" displayFolder="" count="0" memberValueDatatype="5" unbalanced="0"/>
    <cacheHierarchy uniqueName="[qry_CleanSales].[Profit Margin]" caption="Profit Margin" attribute="1" defaultMemberUniqueName="[qry_CleanSales].[Profit Margin].[All]" allUniqueName="[qry_CleanSales].[Profit Margin].[All]" dimensionUniqueName="[qry_CleanSales]" displayFolder="" count="0" memberValueDatatype="5" unbalanced="0"/>
    <cacheHierarchy uniqueName="[qry_CleanSales].[Weekday2]" caption="Weekday2" attribute="1" defaultMemberUniqueName="[qry_CleanSales].[Weekday2].[All]" allUniqueName="[qry_CleanSales].[Weekday2].[All]" dimensionUniqueName="[qry_CleanSales]" displayFolder="" count="0" memberValueDatatype="20" unbalanced="0"/>
    <cacheHierarchy uniqueName="[A].[Column1]" caption="Column1" attribute="1" defaultMemberUniqueName="[A].[Column1].[All]" allUniqueName="[A].[Column1].[All]" dimensionUniqueName="[A]" displayFolder="" count="0" memberValueDatatype="130" unbalanced="0" hidden="1"/>
    <cacheHierarchy uniqueName="[dimCalendar].[Date (Month Index)]" caption="Date (Month Index)" attribute="1" defaultMemberUniqueName="[dimCalendar].[Date (Month Index)].[All]" allUniqueName="[dimCalendar].[Date (Month Index)].[All]" dimensionUniqueName="[dimCalendar]" displayFolder="" count="0" memberValueDatatype="20" unbalanced="0" hidden="1"/>
    <cacheHierarchy uniqueName="[Measures].[Sum of Year]" caption="Sum of Year" measure="1" displayFolder="" measureGroup="dimCalendar" count="0">
      <extLst>
        <ext xmlns:x15="http://schemas.microsoft.com/office/spreadsheetml/2010/11/main" uri="{B97F6D7D-B522-45F9-BDA1-12C45D357490}">
          <x15:cacheHierarchy aggregatedColumn="1"/>
        </ext>
      </extLst>
    </cacheHierarchy>
    <cacheHierarchy uniqueName="[Measures].[Total Sales]" caption="Total Sales" measure="1" displayFolder="" measureGroup="A" count="0" oneField="1">
      <fieldsUsage count="1">
        <fieldUsage x="0"/>
      </fieldsUsage>
    </cacheHierarchy>
    <cacheHierarchy uniqueName="[Measures].[Total Quantity]" caption="Total Quantity" measure="1" displayFolder="" measureGroup="A" count="0"/>
    <cacheHierarchy uniqueName="[Measures].[Total Orders]" caption="Total Orders" measure="1" displayFolder="" measureGroup="A" count="0"/>
    <cacheHierarchy uniqueName="[Measures].[Average Order Value]" caption="Average Order Value" measure="1" displayFolder="" measureGroup="A" count="0"/>
    <cacheHierarchy uniqueName="[Measures].[Average Selling Price]" caption="Average Selling Price" measure="1" displayFolder="" measureGroup="A" count="0"/>
    <cacheHierarchy uniqueName="[Measures].[Total Cost]" caption="Total Cost" measure="1" displayFolder="" measureGroup="A" count="0"/>
    <cacheHierarchy uniqueName="[Measures].[Gross Profit]" caption="Gross Profit" measure="1" displayFolder="" measureGroup="A" count="0"/>
    <cacheHierarchy uniqueName="[Measures].[Profit Margin %]" caption="Profit Margin %" measure="1" displayFolder="" measureGroup="A" count="0"/>
    <cacheHierarchy uniqueName="[Measures].[Average Profit per Order]" caption="Average Profit per Order" measure="1" displayFolder="" measureGroup="A" count="0"/>
    <cacheHierarchy uniqueName="[Measures].[Total Discount]" caption="Total Discount" measure="1" displayFolder="" measureGroup="A" count="0"/>
    <cacheHierarchy uniqueName="[Measures].[Discount %]" caption="Discount %" measure="1" displayFolder="" measureGroup="A" count="0"/>
    <cacheHierarchy uniqueName="[Measures].[Average Discount per Order]" caption="Average Discount per Order" measure="1" displayFolder="" measureGroup="A" count="0"/>
    <cacheHierarchy uniqueName="[Measures].[Total Products]" caption="Total Products" measure="1" displayFolder="" measureGroup="A" count="0"/>
    <cacheHierarchy uniqueName="[Measures].[Products Sold]" caption="Products Sold" measure="1" displayFolder="" measureGroup="A" count="0"/>
    <cacheHierarchy uniqueName="[Measures].[Average Sales per Product]" caption="Average Sales per Product" measure="1" displayFolder="" measureGroup="A" count="0"/>
    <cacheHierarchy uniqueName="[Measures].[Average Quantity per Product]" caption="Average Quantity per Product" measure="1" displayFolder="" measureGroup="A" count="0"/>
    <cacheHierarchy uniqueName="[Measures].[Product Sales Contribution %]" caption="Product Sales Contribution %" measure="1" displayFolder="" measureGroup="A" count="0"/>
    <cacheHierarchy uniqueName="[Measures].[Sales YTD]" caption="Sales YTD" measure="1" displayFolder="" measureGroup="A" count="0"/>
    <cacheHierarchy uniqueName="[Measures].[Sales MTD]" caption="Sales MTD" measure="1" displayFolder="" measureGroup="A" count="0"/>
    <cacheHierarchy uniqueName="[Measures].[Running Total]" caption="Running Total" measure="1" displayFolder="" measureGroup="A" count="0"/>
    <cacheHierarchy uniqueName="[Measures].[Last 30 Days Sales]" caption="Last 30 Days Sales" measure="1" displayFolder="" measureGroup="A" count="0"/>
    <cacheHierarchy uniqueName="[Measures].[Average Daily Sales]" caption="Average Daily Sales" measure="1" displayFolder="" measureGroup="A" count="0"/>
    <cacheHierarchy uniqueName="[Measures].[Average Monthly Sales]" caption="Average Monthly Sales" measure="1" displayFolder="" measureGroup="A" count="0"/>
    <cacheHierarchy uniqueName="[Measures].[Last 90 Days Sales]" caption="Last 90 Days Sales" measure="1" displayFolder="" measureGroup="A" count="0"/>
    <cacheHierarchy uniqueName="[Measures].[Total Employees]" caption="Total Employees" measure="1" displayFolder="" measureGroup="A" count="0"/>
    <cacheHierarchy uniqueName="[Measures].[Total Customers]" caption="Total Customers" measure="1" displayFolder="" measureGroup="A" count="0"/>
    <cacheHierarchy uniqueName="[Measures].[Average Items per Order]" caption="Average Items per Order" measure="1" displayFolder="" measureGroup="A" count="0"/>
    <cacheHierarchy uniqueName="[Measures].[Sales per Customer]" caption="Sales per Customer" measure="1" displayFolder="" measureGroup="A" count="0"/>
    <cacheHierarchy uniqueName="[Measures].[Profit per Customer]" caption="Profit per Customer" measure="1" displayFolder="" measureGroup="A" count="0"/>
    <cacheHierarchy uniqueName="[Measures].[Sales per Employee]" caption="Sales per Employee" measure="1" displayFolder="" measureGroup="A" count="0"/>
    <cacheHierarchy uniqueName="[Measures].[Profit per Employee]" caption="Profit per Employee" measure="1" displayFolder="" measureGroup="A" count="0"/>
    <cacheHierarchy uniqueName="[Measures].[Previous Month Sales]" caption="Previous Month Sales" measure="1" displayFolder="" measureGroup="A" count="0"/>
    <cacheHierarchy uniqueName="[Measures].[Sales Difference]" caption="Sales Difference" measure="1" displayFolder="" measureGroup="A" count="0"/>
    <cacheHierarchy uniqueName="[Measures].[MoM Growth %]" caption="MoM Growth %" measure="1" displayFolder="" measureGroup="A" count="0"/>
    <cacheHierarchy uniqueName="[Measures].[__XL_Count dimCalendar]" caption="__XL_Count dimCalendar" measure="1" displayFolder="" measureGroup="dimCalendar" count="0" hidden="1"/>
    <cacheHierarchy uniqueName="[Measures].[__XL_Count qry_CleanSales]" caption="__XL_Count qry_CleanSales" measure="1" displayFolder="" measureGroup="qry_CleanSales" count="0" hidden="1"/>
    <cacheHierarchy uniqueName="[Measures].[__XL_Count DimCustomers]" caption="__XL_Count DimCustomers" measure="1" displayFolder="" measureGroup="DimCustomers" count="0" hidden="1"/>
    <cacheHierarchy uniqueName="[Measures].[__XL_Count DimProducts]" caption="__XL_Count DimProducts" measure="1" displayFolder="" measureGroup="DimProducts" count="0" hidden="1"/>
    <cacheHierarchy uniqueName="[Measures].[__XL_Count DimEmployees]" caption="__XL_Count DimEmployees" measure="1" displayFolder="" measureGroup="DimEmployees" count="0" hidden="1"/>
    <cacheHierarchy uniqueName="[Measures].[__XL_Count Table8]" caption="__XL_Count Table8" measure="1" displayFolder="" measureGroup="A" count="0" hidden="1"/>
    <cacheHierarchy uniqueName="[Measures].[__No measures defined]" caption="__No measures defined" measure="1" displayFolder="" count="0" hidden="1"/>
  </cacheHierarchies>
  <kpis count="0"/>
  <dimensions count="6">
    <dimension name="dimCalendar" uniqueName="[dimCalendar]" caption="dimCalendar"/>
    <dimension name="DimCustomers" uniqueName="[DimCustomers]" caption="DimCustomers"/>
    <dimension name="DimEmployees" uniqueName="[DimEmployees]" caption="DimEmployees"/>
    <dimension name="DimProducts" uniqueName="[DimProducts]" caption="DimProducts"/>
    <dimension measure="1" name="Measures" uniqueName="[Measures]" caption="Measures"/>
    <dimension name="qry_CleanSales" uniqueName="[qry_CleanSales]" caption="qry_CleanSales"/>
  </dimensions>
  <measureGroups count="6">
    <measureGroup name="A" caption="A"/>
    <measureGroup name="dimCalendar" caption="dimCalendar"/>
    <measureGroup name="DimCustomers" caption="DimCustomers"/>
    <measureGroup name="DimEmployees" caption="DimEmployees"/>
    <measureGroup name="DimProducts" caption="DimProducts"/>
    <measureGroup name="qry_CleanSales" caption="qry_CleanSales"/>
  </measureGroups>
  <maps count="8">
    <map measureGroup="1" dimension="0"/>
    <map measureGroup="2" dimension="1"/>
    <map measureGroup="3" dimension="2"/>
    <map measureGroup="4" dimension="3"/>
    <map measureGroup="5" dimension="0"/>
    <map measureGroup="5" dimension="2"/>
    <map measureGroup="5" dimension="3"/>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mail el mghari" refreshedDate="46234.821902314812" backgroundQuery="1" createdVersion="8" refreshedVersion="8" minRefreshableVersion="3" recordCount="0" supportSubquery="1" supportAdvancedDrill="1" xr:uid="{0A4E1E7B-7022-478C-8BDA-0DAE387E82FB}">
  <cacheSource type="external" connectionId="9"/>
  <cacheFields count="3">
    <cacheField name="[Measures].[Total Sales]" caption="Total Sales" numFmtId="0" hierarchy="58" level="32767"/>
    <cacheField name="[DimProducts].[Category].[Category]" caption="Category" numFmtId="0" hierarchy="26" level="1">
      <sharedItems count="7">
        <s v="Burger"/>
        <s v="Dessert"/>
        <s v="Drinks"/>
        <s v="Pizza"/>
        <s v="Sandwich"/>
        <s v="Sides"/>
        <s v="Tacos"/>
      </sharedItems>
    </cacheField>
    <cacheField name="[qry_CleanSales].[PaymentMethod].[PaymentMethod]" caption="PaymentMethod" numFmtId="0" hierarchy="42" level="1">
      <sharedItems containsSemiMixedTypes="0" containsNonDate="0" containsString="0"/>
    </cacheField>
  </cacheFields>
  <cacheHierarchies count="99">
    <cacheHierarchy uniqueName="[dimCalendar].[Date]" caption="Date" attribute="1" time="1" defaultMemberUniqueName="[dimCalendar].[Date].[All]" allUniqueName="[dimCalendar].[Date].[All]" dimensionUniqueName="[dimCalendar]" displayFolder="" count="0" memberValueDatatype="7" unbalanced="0"/>
    <cacheHierarchy uniqueName="[dimCalendar].[Year]" caption="Year" attribute="1" defaultMemberUniqueName="[dimCalendar].[Year].[All]" allUniqueName="[dimCalendar].[Year].[All]" dimensionUniqueName="[dimCalendar]" displayFolder="" count="0" memberValueDatatype="20" unbalanced="0"/>
    <cacheHierarchy uniqueName="[dimCalendar].[Month Number]" caption="Month Number" attribute="1" defaultMemberUniqueName="[dimCalendar].[Month Number].[All]" allUniqueName="[dimCalendar].[Month Number].[All]" dimensionUniqueName="[dimCalendar]" displayFolder="" count="0" memberValueDatatype="20" unbalanced="0"/>
    <cacheHierarchy uniqueName="[dimCalendar].[Month]" caption="Month" attribute="1" defaultMemberUniqueName="[dimCalendar].[Month].[All]" allUniqueName="[dimCalendar].[Month].[All]" dimensionUniqueName="[dimCalendar]" displayFolder="" count="2" memberValueDatatype="130" unbalanced="0"/>
    <cacheHierarchy uniqueName="[dimCalendar].[Quarter]" caption="Quarter" attribute="1" defaultMemberUniqueName="[dimCalendar].[Quarter].[All]" allUniqueName="[dimCalendar].[Quarter].[All]" dimensionUniqueName="[dimCalendar]" displayFolder="" count="0" memberValueDatatype="130" unbalanced="0"/>
    <cacheHierarchy uniqueName="[dimCalendar].[Day]" caption="Day" attribute="1" defaultMemberUniqueName="[dimCalendar].[Day].[All]" allUniqueName="[dimCalendar].[Day].[All]" dimensionUniqueName="[dimCalendar]" displayFolder="" count="0" memberValueDatatype="20" unbalanced="0"/>
    <cacheHierarchy uniqueName="[dimCalendar].[Day Name]" caption="Day Name" attribute="1" defaultMemberUniqueName="[dimCalendar].[Day Name].[All]" allUniqueName="[dimCalendar].[Day Name].[All]" dimensionUniqueName="[dimCalendar]" displayFolder="" count="0" memberValueDatatype="130" unbalanced="0"/>
    <cacheHierarchy uniqueName="[dimCalendar].[Week of Year]" caption="Week of Year" attribute="1" defaultMemberUniqueName="[dimCalendar].[Week of Year].[All]" allUniqueName="[dimCalendar].[Week of Year].[All]" dimensionUniqueName="[dimCalendar]" displayFolder="" count="0" memberValueDatatype="20" unbalanced="0"/>
    <cacheHierarchy uniqueName="[dimCalendar].[YearMonth]" caption="YearMonth" attribute="1" defaultMemberUniqueName="[dimCalendar].[YearMonth].[All]" allUniqueName="[dimCalendar].[YearMonth].[All]" dimensionUniqueName="[dimCalendar]" displayFolder="" count="0" memberValueDatatype="130" unbalanced="0"/>
    <cacheHierarchy uniqueName="[dimCalendar].[MonthYear]" caption="MonthYear" attribute="1" defaultMemberUniqueName="[dimCalendar].[MonthYear].[All]" allUniqueName="[dimCalendar].[MonthYear].[All]" dimensionUniqueName="[dimCalendar]" displayFolder="" count="0" memberValueDatatype="130" unbalanced="0"/>
    <cacheHierarchy uniqueName="[dimCalendar].[IsWeekend]" caption="IsWeekend" attribute="1" defaultMemberUniqueName="[dimCalendar].[IsWeekend].[All]" allUniqueName="[dimCalendar].[IsWeekend].[All]" dimensionUniqueName="[dimCalendar]" displayFolder="" count="0" memberValueDatatype="11" unbalanced="0"/>
    <cacheHierarchy uniqueName="[dimCalendar].[Date (Month)]" caption="Date (Month)" attribute="1" defaultMemberUniqueName="[dimCalendar].[Date (Month)].[All]" allUniqueName="[dimCalendar].[Date (Month)].[All]" dimensionUniqueName="[dimCalendar]" displayFolder="" count="0" memberValueDatatype="130" unbalanced="0"/>
    <cacheHierarchy uniqueName="[DimCustomers].[CustomerID]" caption="CustomerID" attribute="1" defaultMemberUniqueName="[DimCustomers].[CustomerID].[All]" allUniqueName="[DimCustomers].[CustomerID].[All]" dimensionUniqueName="[DimCustomers]" displayFolder="" count="0" memberValueDatatype="130" unbalanced="0"/>
    <cacheHierarchy uniqueName="[DimCustomers].[FullName]" caption="FullName" attribute="1" defaultMemberUniqueName="[DimCustomers].[FullName].[All]" allUniqueName="[DimCustomers].[FullName].[All]" dimensionUniqueName="[DimCustomers]" displayFolder="" count="0" memberValueDatatype="130" unbalanced="0"/>
    <cacheHierarchy uniqueName="[DimCustomers].[Gender]" caption="Gender" attribute="1" defaultMemberUniqueName="[DimCustomers].[Gender].[All]" allUniqueName="[DimCustomers].[Gender].[All]" dimensionUniqueName="[DimCustomers]" displayFolder="" count="0" memberValueDatatype="130" unbalanced="0"/>
    <cacheHierarchy uniqueName="[DimCustomers].[Phone]" caption="Phone" attribute="1" defaultMemberUniqueName="[DimCustomers].[Phone].[All]" allUniqueName="[DimCustomers].[Phone].[All]" dimensionUniqueName="[DimCustomers]" displayFolder="" count="0" memberValueDatatype="20" unbalanced="0"/>
    <cacheHierarchy uniqueName="[DimCustomers].[Email]" caption="Email" attribute="1" defaultMemberUniqueName="[DimCustomers].[Email].[All]" allUniqueName="[DimCustomers].[Email].[All]" dimensionUniqueName="[DimCustomers]" displayFolder="" count="0" memberValueDatatype="130" unbalanced="0"/>
    <cacheHierarchy uniqueName="[DimCustomers].[City]" caption="City" attribute="1" defaultMemberUniqueName="[DimCustomers].[City].[All]" allUniqueName="[DimCustomers].[City].[All]" dimensionUniqueName="[DimCustomers]" displayFolder="" count="0" memberValueDatatype="130" unbalanced="0"/>
    <cacheHierarchy uniqueName="[DimCustomers].[RegistrationDate]" caption="RegistrationDate" attribute="1" time="1" defaultMemberUniqueName="[DimCustomers].[RegistrationDate].[All]" allUniqueName="[DimCustomers].[RegistrationDate].[All]" dimensionUniqueName="[DimCustomers]" displayFolder="" count="0" memberValueDatatype="7" unbalanced="0"/>
    <cacheHierarchy uniqueName="[DimEmployees].[EmployeeID]" caption="EmployeeID" attribute="1" defaultMemberUniqueName="[DimEmployees].[EmployeeID].[All]" allUniqueName="[DimEmployees].[EmployeeID].[All]" dimensionUniqueName="[DimEmployees]" displayFolder="" count="0" memberValueDatatype="130" unbalanced="0"/>
    <cacheHierarchy uniqueName="[DimEmployees].[EmployeeName]" caption="EmployeeName" attribute="1" defaultMemberUniqueName="[DimEmployees].[EmployeeName].[All]" allUniqueName="[DimEmployees].[EmployeeName].[All]" dimensionUniqueName="[DimEmployees]" displayFolder="" count="2" memberValueDatatype="130" unbalanced="0"/>
    <cacheHierarchy uniqueName="[DimEmployees].[Position]" caption="Position" attribute="1" defaultMemberUniqueName="[DimEmployees].[Position].[All]" allUniqueName="[DimEmployees].[Position].[All]" dimensionUniqueName="[DimEmployees]" displayFolder="" count="0" memberValueDatatype="130" unbalanced="0"/>
    <cacheHierarchy uniqueName="[DimEmployees].[HireDate]" caption="HireDate" attribute="1" time="1" defaultMemberUniqueName="[DimEmployees].[HireDate].[All]" allUniqueName="[DimEmployees].[HireDate].[All]" dimensionUniqueName="[DimEmployees]" displayFolder="" count="0" memberValueDatatype="7" unbalanced="0"/>
    <cacheHierarchy uniqueName="[DimEmployees].[Status]" caption="Status" attribute="1" defaultMemberUniqueName="[DimEmployees].[Status].[All]" allUniqueName="[DimEmployees].[Status].[All]" dimensionUniqueName="[DimEmployees]" displayFolder="" count="0" memberValueDatatype="130" unbalanced="0"/>
    <cacheHierarchy uniqueName="[DimProducts].[ProductID]" caption="ProductID" attribute="1" defaultMemberUniqueName="[DimProducts].[ProductID].[All]" allUniqueName="[DimProducts].[ProductID].[All]" dimensionUniqueName="[DimProducts]" displayFolder="" count="0" memberValueDatatype="130" unbalanced="0"/>
    <cacheHierarchy uniqueName="[DimProducts].[ProductName]" caption="ProductName" attribute="1" defaultMemberUniqueName="[DimProducts].[ProductName].[All]" allUniqueName="[DimProducts].[ProductName].[All]" dimensionUniqueName="[DimProducts]" displayFolder="" count="0" memberValueDatatype="130" unbalanced="0"/>
    <cacheHierarchy uniqueName="[DimProducts].[Category]" caption="Category" attribute="1" defaultMemberUniqueName="[DimProducts].[Category].[All]" allUniqueName="[DimProducts].[Category].[All]" dimensionUniqueName="[DimProducts]" displayFolder="" count="2" memberValueDatatype="130" unbalanced="0">
      <fieldsUsage count="2">
        <fieldUsage x="-1"/>
        <fieldUsage x="1"/>
      </fieldsUsage>
    </cacheHierarchy>
    <cacheHierarchy uniqueName="[DimProducts].[CostPrice (MAD)]" caption="CostPrice (MAD)" attribute="1" defaultMemberUniqueName="[DimProducts].[CostPrice (MAD)].[All]" allUniqueName="[DimProducts].[CostPrice (MAD)].[All]" dimensionUniqueName="[DimProducts]" displayFolder="" count="0" memberValueDatatype="5" unbalanced="0"/>
    <cacheHierarchy uniqueName="[DimProducts].[SellingPrice (MAD)]" caption="SellingPrice (MAD)" attribute="1" defaultMemberUniqueName="[DimProducts].[SellingPrice (MAD)].[All]" allUniqueName="[DimProducts].[SellingPrice (MAD)].[All]" dimensionUniqueName="[DimProducts]" displayFolder="" count="0" memberValueDatatype="20" unbalanced="0"/>
    <cacheHierarchy uniqueName="[DimProducts].[Active]" caption="Active" attribute="1" defaultMemberUniqueName="[DimProducts].[Active].[All]" allUniqueName="[DimProducts].[Active].[All]" dimensionUniqueName="[DimProducts]" displayFolder="" count="0" memberValueDatatype="130" unbalanced="0"/>
    <cacheHierarchy uniqueName="[DimProducts].[Supplier]" caption="Supplier" attribute="1" defaultMemberUniqueName="[DimProducts].[Supplier].[All]" allUniqueName="[DimProducts].[Supplier].[All]" dimensionUniqueName="[DimProducts]" displayFolder="" count="0" memberValueDatatype="130" unbalanced="0"/>
    <cacheHierarchy uniqueName="[DimProducts].[PreparationTime]" caption="PreparationTime" attribute="1" defaultMemberUniqueName="[DimProducts].[PreparationTime].[All]" allUniqueName="[DimProducts].[PreparationTime].[All]" dimensionUniqueName="[DimProducts]" displayFolder="" count="0" memberValueDatatype="130" unbalanced="0"/>
    <cacheHierarchy uniqueName="[qry_CleanSales].[SalesID]" caption="SalesID" attribute="1" defaultMemberUniqueName="[qry_CleanSales].[SalesID].[All]" allUniqueName="[qry_CleanSales].[SalesID].[All]" dimensionUniqueName="[qry_CleanSales]" displayFolder="" count="0" memberValueDatatype="130" unbalanced="0"/>
    <cacheHierarchy uniqueName="[qry_CleanSales].[InvoiceID]" caption="InvoiceID" attribute="1" defaultMemberUniqueName="[qry_CleanSales].[InvoiceID].[All]" allUniqueName="[qry_CleanSales].[InvoiceID].[All]" dimensionUniqueName="[qry_CleanSales]" displayFolder="" count="0" memberValueDatatype="130" unbalanced="0"/>
    <cacheHierarchy uniqueName="[qry_CleanSales].[SaleDate]" caption="SaleDate" attribute="1" time="1" defaultMemberUniqueName="[qry_CleanSales].[SaleDate].[All]" allUniqueName="[qry_CleanSales].[SaleDate].[All]" dimensionUniqueName="[qry_CleanSales]" displayFolder="" count="0" memberValueDatatype="7" unbalanced="0"/>
    <cacheHierarchy uniqueName="[qry_CleanSales].[SaleTime]" caption="SaleTime" attribute="1" time="1" defaultMemberUniqueName="[qry_CleanSales].[SaleTime].[All]" allUniqueName="[qry_CleanSales].[SaleTime].[All]" dimensionUniqueName="[qry_CleanSales]" displayFolder="" count="0" memberValueDatatype="7" unbalanced="0"/>
    <cacheHierarchy uniqueName="[qry_CleanSales].[CustomerID]" caption="CustomerID" attribute="1" defaultMemberUniqueName="[qry_CleanSales].[CustomerID].[All]" allUniqueName="[qry_CleanSales].[CustomerID].[All]" dimensionUniqueName="[qry_CleanSales]" displayFolder="" count="0" memberValueDatatype="130" unbalanced="0"/>
    <cacheHierarchy uniqueName="[qry_CleanSales].[ProductID]" caption="ProductID" attribute="1" defaultMemberUniqueName="[qry_CleanSales].[ProductID].[All]" allUniqueName="[qry_CleanSales].[ProductID].[All]" dimensionUniqueName="[qry_CleanSales]" displayFolder="" count="0" memberValueDatatype="130" unbalanced="0"/>
    <cacheHierarchy uniqueName="[qry_CleanSales].[Quantity]" caption="Quantity" attribute="1" defaultMemberUniqueName="[qry_CleanSales].[Quantity].[All]" allUniqueName="[qry_CleanSales].[Quantity].[All]" dimensionUniqueName="[qry_CleanSales]" displayFolder="" count="0" memberValueDatatype="5" unbalanced="0"/>
    <cacheHierarchy uniqueName="[qry_CleanSales].[UnitPrice]" caption="UnitPrice" attribute="1" defaultMemberUniqueName="[qry_CleanSales].[UnitPrice].[All]" allUniqueName="[qry_CleanSales].[UnitPrice].[All]" dimensionUniqueName="[qry_CleanSales]" displayFolder="" count="0" memberValueDatatype="5" unbalanced="0"/>
    <cacheHierarchy uniqueName="[qry_CleanSales].[Discount]" caption="Discount" attribute="1" defaultMemberUniqueName="[qry_CleanSales].[Discount].[All]" allUniqueName="[qry_CleanSales].[Discount].[All]" dimensionUniqueName="[qry_CleanSales]" displayFolder="" count="0" memberValueDatatype="5" unbalanced="0"/>
    <cacheHierarchy uniqueName="[qry_CleanSales].[EmployeeID]" caption="EmployeeID" attribute="1" defaultMemberUniqueName="[qry_CleanSales].[EmployeeID].[All]" allUniqueName="[qry_CleanSales].[EmployeeID].[All]" dimensionUniqueName="[qry_CleanSales]" displayFolder="" count="0" memberValueDatatype="130" unbalanced="0"/>
    <cacheHierarchy uniqueName="[qry_CleanSales].[PaymentMethod]" caption="PaymentMethod" attribute="1" defaultMemberUniqueName="[qry_CleanSales].[PaymentMethod].[All]" allUniqueName="[qry_CleanSales].[PaymentMethod].[All]" dimensionUniqueName="[qry_CleanSales]" displayFolder="" count="2" memberValueDatatype="130" unbalanced="0">
      <fieldsUsage count="2">
        <fieldUsage x="-1"/>
        <fieldUsage x="2"/>
      </fieldsUsage>
    </cacheHierarchy>
    <cacheHierarchy uniqueName="[qry_CleanSales].[LineTotal]" caption="LineTotal" attribute="1" defaultMemberUniqueName="[qry_CleanSales].[LineTotal].[All]" allUniqueName="[qry_CleanSales].[LineTotal].[All]" dimensionUniqueName="[qry_CleanSales]" displayFolder="" count="0" memberValueDatatype="5" unbalanced="0"/>
    <cacheHierarchy uniqueName="[qry_CleanSales].[Month]" caption="Month" attribute="1" defaultMemberUniqueName="[qry_CleanSales].[Month].[All]" allUniqueName="[qry_CleanSales].[Month].[All]" dimensionUniqueName="[qry_CleanSales]" displayFolder="" count="0" memberValueDatatype="130" unbalanced="0"/>
    <cacheHierarchy uniqueName="[qry_CleanSales].[Hour]" caption="Hour" attribute="1" defaultMemberUniqueName="[qry_CleanSales].[Hour].[All]" allUniqueName="[qry_CleanSales].[Hour].[All]" dimensionUniqueName="[qry_CleanSales]" displayFolder="" count="0" memberValueDatatype="5" unbalanced="0"/>
    <cacheHierarchy uniqueName="[qry_CleanSales].[Weekday]" caption="Weekday" attribute="1" defaultMemberUniqueName="[qry_CleanSales].[Weekday].[All]" allUniqueName="[qry_CleanSales].[Weekday].[All]" dimensionUniqueName="[qry_CleanSales]" displayFolder="" count="0" memberValueDatatype="130" unbalanced="0"/>
    <cacheHierarchy uniqueName="[qry_CleanSales].[Category]" caption="Category" attribute="1" defaultMemberUniqueName="[qry_CleanSales].[Category].[All]" allUniqueName="[qry_CleanSales].[Category].[All]" dimensionUniqueName="[qry_CleanSales]" displayFolder="" count="0" memberValueDatatype="130" unbalanced="0"/>
    <cacheHierarchy uniqueName="[qry_CleanSales].[ProductName]" caption="ProductName" attribute="1" defaultMemberUniqueName="[qry_CleanSales].[ProductName].[All]" allUniqueName="[qry_CleanSales].[ProductName].[All]" dimensionUniqueName="[qry_CleanSales]" displayFolder="" count="0" memberValueDatatype="130" unbalanced="0"/>
    <cacheHierarchy uniqueName="[qry_CleanSales].[EmployeeName]" caption="EmployeeName" attribute="1" defaultMemberUniqueName="[qry_CleanSales].[EmployeeName].[All]" allUniqueName="[qry_CleanSales].[EmployeeName].[All]" dimensionUniqueName="[qry_CleanSales]" displayFolder="" count="0" memberValueDatatype="130" unbalanced="0"/>
    <cacheHierarchy uniqueName="[qry_CleanSales].[CostPrice]" caption="CostPrice" attribute="1" defaultMemberUniqueName="[qry_CleanSales].[CostPrice].[All]" allUniqueName="[qry_CleanSales].[CostPrice].[All]" dimensionUniqueName="[qry_CleanSales]" displayFolder="" count="0" memberValueDatatype="5" unbalanced="0"/>
    <cacheHierarchy uniqueName="[qry_CleanSales].[LineCost]" caption="LineCost" attribute="1" defaultMemberUniqueName="[qry_CleanSales].[LineCost].[All]" allUniqueName="[qry_CleanSales].[LineCost].[All]" dimensionUniqueName="[qry_CleanSales]" displayFolder="" count="0" memberValueDatatype="5" unbalanced="0"/>
    <cacheHierarchy uniqueName="[qry_CleanSales].[GrossProfit]" caption="GrossProfit" attribute="1" defaultMemberUniqueName="[qry_CleanSales].[GrossProfit].[All]" allUniqueName="[qry_CleanSales].[GrossProfit].[All]" dimensionUniqueName="[qry_CleanSales]" displayFolder="" count="0" memberValueDatatype="5" unbalanced="0"/>
    <cacheHierarchy uniqueName="[qry_CleanSales].[Profit Margin]" caption="Profit Margin" attribute="1" defaultMemberUniqueName="[qry_CleanSales].[Profit Margin].[All]" allUniqueName="[qry_CleanSales].[Profit Margin].[All]" dimensionUniqueName="[qry_CleanSales]" displayFolder="" count="0" memberValueDatatype="5" unbalanced="0"/>
    <cacheHierarchy uniqueName="[qry_CleanSales].[Weekday2]" caption="Weekday2" attribute="1" defaultMemberUniqueName="[qry_CleanSales].[Weekday2].[All]" allUniqueName="[qry_CleanSales].[Weekday2].[All]" dimensionUniqueName="[qry_CleanSales]" displayFolder="" count="0" memberValueDatatype="20" unbalanced="0"/>
    <cacheHierarchy uniqueName="[A].[Column1]" caption="Column1" attribute="1" defaultMemberUniqueName="[A].[Column1].[All]" allUniqueName="[A].[Column1].[All]" dimensionUniqueName="[A]" displayFolder="" count="0" memberValueDatatype="130" unbalanced="0" hidden="1"/>
    <cacheHierarchy uniqueName="[dimCalendar].[Date (Month Index)]" caption="Date (Month Index)" attribute="1" defaultMemberUniqueName="[dimCalendar].[Date (Month Index)].[All]" allUniqueName="[dimCalendar].[Date (Month Index)].[All]" dimensionUniqueName="[dimCalendar]" displayFolder="" count="0" memberValueDatatype="20" unbalanced="0" hidden="1"/>
    <cacheHierarchy uniqueName="[Measures].[Sum of Year]" caption="Sum of Year" measure="1" displayFolder="" measureGroup="dimCalendar" count="0">
      <extLst>
        <ext xmlns:x15="http://schemas.microsoft.com/office/spreadsheetml/2010/11/main" uri="{B97F6D7D-B522-45F9-BDA1-12C45D357490}">
          <x15:cacheHierarchy aggregatedColumn="1"/>
        </ext>
      </extLst>
    </cacheHierarchy>
    <cacheHierarchy uniqueName="[Measures].[Total Sales]" caption="Total Sales" measure="1" displayFolder="" measureGroup="A" count="0" oneField="1">
      <fieldsUsage count="1">
        <fieldUsage x="0"/>
      </fieldsUsage>
    </cacheHierarchy>
    <cacheHierarchy uniqueName="[Measures].[Total Quantity]" caption="Total Quantity" measure="1" displayFolder="" measureGroup="A" count="0"/>
    <cacheHierarchy uniqueName="[Measures].[Total Orders]" caption="Total Orders" measure="1" displayFolder="" measureGroup="A" count="0"/>
    <cacheHierarchy uniqueName="[Measures].[Average Order Value]" caption="Average Order Value" measure="1" displayFolder="" measureGroup="A" count="0"/>
    <cacheHierarchy uniqueName="[Measures].[Average Selling Price]" caption="Average Selling Price" measure="1" displayFolder="" measureGroup="A" count="0"/>
    <cacheHierarchy uniqueName="[Measures].[Total Cost]" caption="Total Cost" measure="1" displayFolder="" measureGroup="A" count="0"/>
    <cacheHierarchy uniqueName="[Measures].[Gross Profit]" caption="Gross Profit" measure="1" displayFolder="" measureGroup="A" count="0"/>
    <cacheHierarchy uniqueName="[Measures].[Profit Margin %]" caption="Profit Margin %" measure="1" displayFolder="" measureGroup="A" count="0"/>
    <cacheHierarchy uniqueName="[Measures].[Average Profit per Order]" caption="Average Profit per Order" measure="1" displayFolder="" measureGroup="A" count="0"/>
    <cacheHierarchy uniqueName="[Measures].[Total Discount]" caption="Total Discount" measure="1" displayFolder="" measureGroup="A" count="0"/>
    <cacheHierarchy uniqueName="[Measures].[Discount %]" caption="Discount %" measure="1" displayFolder="" measureGroup="A" count="0"/>
    <cacheHierarchy uniqueName="[Measures].[Average Discount per Order]" caption="Average Discount per Order" measure="1" displayFolder="" measureGroup="A" count="0"/>
    <cacheHierarchy uniqueName="[Measures].[Total Products]" caption="Total Products" measure="1" displayFolder="" measureGroup="A" count="0"/>
    <cacheHierarchy uniqueName="[Measures].[Products Sold]" caption="Products Sold" measure="1" displayFolder="" measureGroup="A" count="0"/>
    <cacheHierarchy uniqueName="[Measures].[Average Sales per Product]" caption="Average Sales per Product" measure="1" displayFolder="" measureGroup="A" count="0"/>
    <cacheHierarchy uniqueName="[Measures].[Average Quantity per Product]" caption="Average Quantity per Product" measure="1" displayFolder="" measureGroup="A" count="0"/>
    <cacheHierarchy uniqueName="[Measures].[Product Sales Contribution %]" caption="Product Sales Contribution %" measure="1" displayFolder="" measureGroup="A" count="0"/>
    <cacheHierarchy uniqueName="[Measures].[Sales YTD]" caption="Sales YTD" measure="1" displayFolder="" measureGroup="A" count="0"/>
    <cacheHierarchy uniqueName="[Measures].[Sales MTD]" caption="Sales MTD" measure="1" displayFolder="" measureGroup="A" count="0"/>
    <cacheHierarchy uniqueName="[Measures].[Running Total]" caption="Running Total" measure="1" displayFolder="" measureGroup="A" count="0"/>
    <cacheHierarchy uniqueName="[Measures].[Last 30 Days Sales]" caption="Last 30 Days Sales" measure="1" displayFolder="" measureGroup="A" count="0"/>
    <cacheHierarchy uniqueName="[Measures].[Average Daily Sales]" caption="Average Daily Sales" measure="1" displayFolder="" measureGroup="A" count="0"/>
    <cacheHierarchy uniqueName="[Measures].[Average Monthly Sales]" caption="Average Monthly Sales" measure="1" displayFolder="" measureGroup="A" count="0"/>
    <cacheHierarchy uniqueName="[Measures].[Last 90 Days Sales]" caption="Last 90 Days Sales" measure="1" displayFolder="" measureGroup="A" count="0"/>
    <cacheHierarchy uniqueName="[Measures].[Total Employees]" caption="Total Employees" measure="1" displayFolder="" measureGroup="A" count="0"/>
    <cacheHierarchy uniqueName="[Measures].[Total Customers]" caption="Total Customers" measure="1" displayFolder="" measureGroup="A" count="0"/>
    <cacheHierarchy uniqueName="[Measures].[Average Items per Order]" caption="Average Items per Order" measure="1" displayFolder="" measureGroup="A" count="0"/>
    <cacheHierarchy uniqueName="[Measures].[Sales per Customer]" caption="Sales per Customer" measure="1" displayFolder="" measureGroup="A" count="0"/>
    <cacheHierarchy uniqueName="[Measures].[Profit per Customer]" caption="Profit per Customer" measure="1" displayFolder="" measureGroup="A" count="0"/>
    <cacheHierarchy uniqueName="[Measures].[Sales per Employee]" caption="Sales per Employee" measure="1" displayFolder="" measureGroup="A" count="0"/>
    <cacheHierarchy uniqueName="[Measures].[Profit per Employee]" caption="Profit per Employee" measure="1" displayFolder="" measureGroup="A" count="0"/>
    <cacheHierarchy uniqueName="[Measures].[Previous Month Sales]" caption="Previous Month Sales" measure="1" displayFolder="" measureGroup="A" count="0"/>
    <cacheHierarchy uniqueName="[Measures].[Sales Difference]" caption="Sales Difference" measure="1" displayFolder="" measureGroup="A" count="0"/>
    <cacheHierarchy uniqueName="[Measures].[MoM Growth %]" caption="MoM Growth %" measure="1" displayFolder="" measureGroup="A" count="0"/>
    <cacheHierarchy uniqueName="[Measures].[__XL_Count dimCalendar]" caption="__XL_Count dimCalendar" measure="1" displayFolder="" measureGroup="dimCalendar" count="0" hidden="1"/>
    <cacheHierarchy uniqueName="[Measures].[__XL_Count qry_CleanSales]" caption="__XL_Count qry_CleanSales" measure="1" displayFolder="" measureGroup="qry_CleanSales" count="0" hidden="1"/>
    <cacheHierarchy uniqueName="[Measures].[__XL_Count DimCustomers]" caption="__XL_Count DimCustomers" measure="1" displayFolder="" measureGroup="DimCustomers" count="0" hidden="1"/>
    <cacheHierarchy uniqueName="[Measures].[__XL_Count DimProducts]" caption="__XL_Count DimProducts" measure="1" displayFolder="" measureGroup="DimProducts" count="0" hidden="1"/>
    <cacheHierarchy uniqueName="[Measures].[__XL_Count DimEmployees]" caption="__XL_Count DimEmployees" measure="1" displayFolder="" measureGroup="DimEmployees" count="0" hidden="1"/>
    <cacheHierarchy uniqueName="[Measures].[__XL_Count Table8]" caption="__XL_Count Table8" measure="1" displayFolder="" measureGroup="A" count="0" hidden="1"/>
    <cacheHierarchy uniqueName="[Measures].[__No measures defined]" caption="__No measures defined" measure="1" displayFolder="" count="0" hidden="1"/>
  </cacheHierarchies>
  <kpis count="0"/>
  <dimensions count="6">
    <dimension name="dimCalendar" uniqueName="[dimCalendar]" caption="dimCalendar"/>
    <dimension name="DimCustomers" uniqueName="[DimCustomers]" caption="DimCustomers"/>
    <dimension name="DimEmployees" uniqueName="[DimEmployees]" caption="DimEmployees"/>
    <dimension name="DimProducts" uniqueName="[DimProducts]" caption="DimProducts"/>
    <dimension measure="1" name="Measures" uniqueName="[Measures]" caption="Measures"/>
    <dimension name="qry_CleanSales" uniqueName="[qry_CleanSales]" caption="qry_CleanSales"/>
  </dimensions>
  <measureGroups count="6">
    <measureGroup name="A" caption="A"/>
    <measureGroup name="dimCalendar" caption="dimCalendar"/>
    <measureGroup name="DimCustomers" caption="DimCustomers"/>
    <measureGroup name="DimEmployees" caption="DimEmployees"/>
    <measureGroup name="DimProducts" caption="DimProducts"/>
    <measureGroup name="qry_CleanSales" caption="qry_CleanSales"/>
  </measureGroups>
  <maps count="8">
    <map measureGroup="1" dimension="0"/>
    <map measureGroup="2" dimension="1"/>
    <map measureGroup="3" dimension="2"/>
    <map measureGroup="4" dimension="3"/>
    <map measureGroup="5" dimension="0"/>
    <map measureGroup="5" dimension="2"/>
    <map measureGroup="5" dimension="3"/>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mail el mghari" refreshedDate="46234.821902546297" backgroundQuery="1" createdVersion="8" refreshedVersion="8" minRefreshableVersion="3" recordCount="0" supportSubquery="1" supportAdvancedDrill="1" xr:uid="{811529CB-FE72-474F-9DE3-042141F0B5A6}">
  <cacheSource type="external" connectionId="9"/>
  <cacheFields count="4">
    <cacheField name="[Measures].[Total Sales]" caption="Total Sales" numFmtId="0" hierarchy="58" level="32767"/>
    <cacheField name="[DimProducts].[Category].[Category]" caption="Category" numFmtId="0" hierarchy="26" level="1">
      <sharedItems count="7">
        <s v="Burger"/>
        <s v="Dessert"/>
        <s v="Drinks"/>
        <s v="Pizza"/>
        <s v="Sandwich"/>
        <s v="Sides"/>
        <s v="Tacos"/>
      </sharedItems>
    </cacheField>
    <cacheField name="[DimProducts].[ProductName].[ProductName]" caption="ProductName" numFmtId="0" hierarchy="25" level="1">
      <sharedItems count="10">
        <s v="Brownie"/>
        <s v="Café"/>
        <s v="Classic Burger"/>
        <s v="Crêpe Nutella"/>
        <s v="Nuggets"/>
        <s v="Pizza Margherita"/>
        <s v="Pizza Poulet"/>
        <s v="Potatoes"/>
        <s v="Shawarma Poulet"/>
        <s v="Tacos Mixte"/>
      </sharedItems>
    </cacheField>
    <cacheField name="[qry_CleanSales].[PaymentMethod].[PaymentMethod]" caption="PaymentMethod" numFmtId="0" hierarchy="42" level="1">
      <sharedItems containsSemiMixedTypes="0" containsNonDate="0" containsString="0"/>
    </cacheField>
  </cacheFields>
  <cacheHierarchies count="99">
    <cacheHierarchy uniqueName="[dimCalendar].[Date]" caption="Date" attribute="1" time="1" defaultMemberUniqueName="[dimCalendar].[Date].[All]" allUniqueName="[dimCalendar].[Date].[All]" dimensionUniqueName="[dimCalendar]" displayFolder="" count="0" memberValueDatatype="7" unbalanced="0"/>
    <cacheHierarchy uniqueName="[dimCalendar].[Year]" caption="Year" attribute="1" defaultMemberUniqueName="[dimCalendar].[Year].[All]" allUniqueName="[dimCalendar].[Year].[All]" dimensionUniqueName="[dimCalendar]" displayFolder="" count="0" memberValueDatatype="20" unbalanced="0"/>
    <cacheHierarchy uniqueName="[dimCalendar].[Month Number]" caption="Month Number" attribute="1" defaultMemberUniqueName="[dimCalendar].[Month Number].[All]" allUniqueName="[dimCalendar].[Month Number].[All]" dimensionUniqueName="[dimCalendar]" displayFolder="" count="0" memberValueDatatype="20" unbalanced="0"/>
    <cacheHierarchy uniqueName="[dimCalendar].[Month]" caption="Month" attribute="1" defaultMemberUniqueName="[dimCalendar].[Month].[All]" allUniqueName="[dimCalendar].[Month].[All]" dimensionUniqueName="[dimCalendar]" displayFolder="" count="2" memberValueDatatype="130" unbalanced="0"/>
    <cacheHierarchy uniqueName="[dimCalendar].[Quarter]" caption="Quarter" attribute="1" defaultMemberUniqueName="[dimCalendar].[Quarter].[All]" allUniqueName="[dimCalendar].[Quarter].[All]" dimensionUniqueName="[dimCalendar]" displayFolder="" count="0" memberValueDatatype="130" unbalanced="0"/>
    <cacheHierarchy uniqueName="[dimCalendar].[Day]" caption="Day" attribute="1" defaultMemberUniqueName="[dimCalendar].[Day].[All]" allUniqueName="[dimCalendar].[Day].[All]" dimensionUniqueName="[dimCalendar]" displayFolder="" count="0" memberValueDatatype="20" unbalanced="0"/>
    <cacheHierarchy uniqueName="[dimCalendar].[Day Name]" caption="Day Name" attribute="1" defaultMemberUniqueName="[dimCalendar].[Day Name].[All]" allUniqueName="[dimCalendar].[Day Name].[All]" dimensionUniqueName="[dimCalendar]" displayFolder="" count="0" memberValueDatatype="130" unbalanced="0"/>
    <cacheHierarchy uniqueName="[dimCalendar].[Week of Year]" caption="Week of Year" attribute="1" defaultMemberUniqueName="[dimCalendar].[Week of Year].[All]" allUniqueName="[dimCalendar].[Week of Year].[All]" dimensionUniqueName="[dimCalendar]" displayFolder="" count="0" memberValueDatatype="20" unbalanced="0"/>
    <cacheHierarchy uniqueName="[dimCalendar].[YearMonth]" caption="YearMonth" attribute="1" defaultMemberUniqueName="[dimCalendar].[YearMonth].[All]" allUniqueName="[dimCalendar].[YearMonth].[All]" dimensionUniqueName="[dimCalendar]" displayFolder="" count="0" memberValueDatatype="130" unbalanced="0"/>
    <cacheHierarchy uniqueName="[dimCalendar].[MonthYear]" caption="MonthYear" attribute="1" defaultMemberUniqueName="[dimCalendar].[MonthYear].[All]" allUniqueName="[dimCalendar].[MonthYear].[All]" dimensionUniqueName="[dimCalendar]" displayFolder="" count="0" memberValueDatatype="130" unbalanced="0"/>
    <cacheHierarchy uniqueName="[dimCalendar].[IsWeekend]" caption="IsWeekend" attribute="1" defaultMemberUniqueName="[dimCalendar].[IsWeekend].[All]" allUniqueName="[dimCalendar].[IsWeekend].[All]" dimensionUniqueName="[dimCalendar]" displayFolder="" count="0" memberValueDatatype="11" unbalanced="0"/>
    <cacheHierarchy uniqueName="[dimCalendar].[Date (Month)]" caption="Date (Month)" attribute="1" defaultMemberUniqueName="[dimCalendar].[Date (Month)].[All]" allUniqueName="[dimCalendar].[Date (Month)].[All]" dimensionUniqueName="[dimCalendar]" displayFolder="" count="0" memberValueDatatype="130" unbalanced="0"/>
    <cacheHierarchy uniqueName="[DimCustomers].[CustomerID]" caption="CustomerID" attribute="1" defaultMemberUniqueName="[DimCustomers].[CustomerID].[All]" allUniqueName="[DimCustomers].[CustomerID].[All]" dimensionUniqueName="[DimCustomers]" displayFolder="" count="0" memberValueDatatype="130" unbalanced="0"/>
    <cacheHierarchy uniqueName="[DimCustomers].[FullName]" caption="FullName" attribute="1" defaultMemberUniqueName="[DimCustomers].[FullName].[All]" allUniqueName="[DimCustomers].[FullName].[All]" dimensionUniqueName="[DimCustomers]" displayFolder="" count="0" memberValueDatatype="130" unbalanced="0"/>
    <cacheHierarchy uniqueName="[DimCustomers].[Gender]" caption="Gender" attribute="1" defaultMemberUniqueName="[DimCustomers].[Gender].[All]" allUniqueName="[DimCustomers].[Gender].[All]" dimensionUniqueName="[DimCustomers]" displayFolder="" count="0" memberValueDatatype="130" unbalanced="0"/>
    <cacheHierarchy uniqueName="[DimCustomers].[Phone]" caption="Phone" attribute="1" defaultMemberUniqueName="[DimCustomers].[Phone].[All]" allUniqueName="[DimCustomers].[Phone].[All]" dimensionUniqueName="[DimCustomers]" displayFolder="" count="0" memberValueDatatype="20" unbalanced="0"/>
    <cacheHierarchy uniqueName="[DimCustomers].[Email]" caption="Email" attribute="1" defaultMemberUniqueName="[DimCustomers].[Email].[All]" allUniqueName="[DimCustomers].[Email].[All]" dimensionUniqueName="[DimCustomers]" displayFolder="" count="0" memberValueDatatype="130" unbalanced="0"/>
    <cacheHierarchy uniqueName="[DimCustomers].[City]" caption="City" attribute="1" defaultMemberUniqueName="[DimCustomers].[City].[All]" allUniqueName="[DimCustomers].[City].[All]" dimensionUniqueName="[DimCustomers]" displayFolder="" count="0" memberValueDatatype="130" unbalanced="0"/>
    <cacheHierarchy uniqueName="[DimCustomers].[RegistrationDate]" caption="RegistrationDate" attribute="1" time="1" defaultMemberUniqueName="[DimCustomers].[RegistrationDate].[All]" allUniqueName="[DimCustomers].[RegistrationDate].[All]" dimensionUniqueName="[DimCustomers]" displayFolder="" count="0" memberValueDatatype="7" unbalanced="0"/>
    <cacheHierarchy uniqueName="[DimEmployees].[EmployeeID]" caption="EmployeeID" attribute="1" defaultMemberUniqueName="[DimEmployees].[EmployeeID].[All]" allUniqueName="[DimEmployees].[EmployeeID].[All]" dimensionUniqueName="[DimEmployees]" displayFolder="" count="0" memberValueDatatype="130" unbalanced="0"/>
    <cacheHierarchy uniqueName="[DimEmployees].[EmployeeName]" caption="EmployeeName" attribute="1" defaultMemberUniqueName="[DimEmployees].[EmployeeName].[All]" allUniqueName="[DimEmployees].[EmployeeName].[All]" dimensionUniqueName="[DimEmployees]" displayFolder="" count="2" memberValueDatatype="130" unbalanced="0"/>
    <cacheHierarchy uniqueName="[DimEmployees].[Position]" caption="Position" attribute="1" defaultMemberUniqueName="[DimEmployees].[Position].[All]" allUniqueName="[DimEmployees].[Position].[All]" dimensionUniqueName="[DimEmployees]" displayFolder="" count="0" memberValueDatatype="130" unbalanced="0"/>
    <cacheHierarchy uniqueName="[DimEmployees].[HireDate]" caption="HireDate" attribute="1" time="1" defaultMemberUniqueName="[DimEmployees].[HireDate].[All]" allUniqueName="[DimEmployees].[HireDate].[All]" dimensionUniqueName="[DimEmployees]" displayFolder="" count="0" memberValueDatatype="7" unbalanced="0"/>
    <cacheHierarchy uniqueName="[DimEmployees].[Status]" caption="Status" attribute="1" defaultMemberUniqueName="[DimEmployees].[Status].[All]" allUniqueName="[DimEmployees].[Status].[All]" dimensionUniqueName="[DimEmployees]" displayFolder="" count="0" memberValueDatatype="130" unbalanced="0"/>
    <cacheHierarchy uniqueName="[DimProducts].[ProductID]" caption="ProductID" attribute="1" defaultMemberUniqueName="[DimProducts].[ProductID].[All]" allUniqueName="[DimProducts].[ProductID].[All]" dimensionUniqueName="[DimProducts]" displayFolder="" count="0" memberValueDatatype="130" unbalanced="0"/>
    <cacheHierarchy uniqueName="[DimProducts].[ProductName]" caption="ProductName" attribute="1" defaultMemberUniqueName="[DimProducts].[ProductName].[All]" allUniqueName="[DimProducts].[ProductName].[All]" dimensionUniqueName="[DimProducts]" displayFolder="" count="2" memberValueDatatype="130" unbalanced="0">
      <fieldsUsage count="2">
        <fieldUsage x="-1"/>
        <fieldUsage x="2"/>
      </fieldsUsage>
    </cacheHierarchy>
    <cacheHierarchy uniqueName="[DimProducts].[Category]" caption="Category" attribute="1" defaultMemberUniqueName="[DimProducts].[Category].[All]" allUniqueName="[DimProducts].[Category].[All]" dimensionUniqueName="[DimProducts]" displayFolder="" count="2" memberValueDatatype="130" unbalanced="0">
      <fieldsUsage count="2">
        <fieldUsage x="-1"/>
        <fieldUsage x="1"/>
      </fieldsUsage>
    </cacheHierarchy>
    <cacheHierarchy uniqueName="[DimProducts].[CostPrice (MAD)]" caption="CostPrice (MAD)" attribute="1" defaultMemberUniqueName="[DimProducts].[CostPrice (MAD)].[All]" allUniqueName="[DimProducts].[CostPrice (MAD)].[All]" dimensionUniqueName="[DimProducts]" displayFolder="" count="0" memberValueDatatype="5" unbalanced="0"/>
    <cacheHierarchy uniqueName="[DimProducts].[SellingPrice (MAD)]" caption="SellingPrice (MAD)" attribute="1" defaultMemberUniqueName="[DimProducts].[SellingPrice (MAD)].[All]" allUniqueName="[DimProducts].[SellingPrice (MAD)].[All]" dimensionUniqueName="[DimProducts]" displayFolder="" count="0" memberValueDatatype="20" unbalanced="0"/>
    <cacheHierarchy uniqueName="[DimProducts].[Active]" caption="Active" attribute="1" defaultMemberUniqueName="[DimProducts].[Active].[All]" allUniqueName="[DimProducts].[Active].[All]" dimensionUniqueName="[DimProducts]" displayFolder="" count="0" memberValueDatatype="130" unbalanced="0"/>
    <cacheHierarchy uniqueName="[DimProducts].[Supplier]" caption="Supplier" attribute="1" defaultMemberUniqueName="[DimProducts].[Supplier].[All]" allUniqueName="[DimProducts].[Supplier].[All]" dimensionUniqueName="[DimProducts]" displayFolder="" count="0" memberValueDatatype="130" unbalanced="0"/>
    <cacheHierarchy uniqueName="[DimProducts].[PreparationTime]" caption="PreparationTime" attribute="1" defaultMemberUniqueName="[DimProducts].[PreparationTime].[All]" allUniqueName="[DimProducts].[PreparationTime].[All]" dimensionUniqueName="[DimProducts]" displayFolder="" count="0" memberValueDatatype="130" unbalanced="0"/>
    <cacheHierarchy uniqueName="[qry_CleanSales].[SalesID]" caption="SalesID" attribute="1" defaultMemberUniqueName="[qry_CleanSales].[SalesID].[All]" allUniqueName="[qry_CleanSales].[SalesID].[All]" dimensionUniqueName="[qry_CleanSales]" displayFolder="" count="0" memberValueDatatype="130" unbalanced="0"/>
    <cacheHierarchy uniqueName="[qry_CleanSales].[InvoiceID]" caption="InvoiceID" attribute="1" defaultMemberUniqueName="[qry_CleanSales].[InvoiceID].[All]" allUniqueName="[qry_CleanSales].[InvoiceID].[All]" dimensionUniqueName="[qry_CleanSales]" displayFolder="" count="0" memberValueDatatype="130" unbalanced="0"/>
    <cacheHierarchy uniqueName="[qry_CleanSales].[SaleDate]" caption="SaleDate" attribute="1" time="1" defaultMemberUniqueName="[qry_CleanSales].[SaleDate].[All]" allUniqueName="[qry_CleanSales].[SaleDate].[All]" dimensionUniqueName="[qry_CleanSales]" displayFolder="" count="0" memberValueDatatype="7" unbalanced="0"/>
    <cacheHierarchy uniqueName="[qry_CleanSales].[SaleTime]" caption="SaleTime" attribute="1" time="1" defaultMemberUniqueName="[qry_CleanSales].[SaleTime].[All]" allUniqueName="[qry_CleanSales].[SaleTime].[All]" dimensionUniqueName="[qry_CleanSales]" displayFolder="" count="0" memberValueDatatype="7" unbalanced="0"/>
    <cacheHierarchy uniqueName="[qry_CleanSales].[CustomerID]" caption="CustomerID" attribute="1" defaultMemberUniqueName="[qry_CleanSales].[CustomerID].[All]" allUniqueName="[qry_CleanSales].[CustomerID].[All]" dimensionUniqueName="[qry_CleanSales]" displayFolder="" count="0" memberValueDatatype="130" unbalanced="0"/>
    <cacheHierarchy uniqueName="[qry_CleanSales].[ProductID]" caption="ProductID" attribute="1" defaultMemberUniqueName="[qry_CleanSales].[ProductID].[All]" allUniqueName="[qry_CleanSales].[ProductID].[All]" dimensionUniqueName="[qry_CleanSales]" displayFolder="" count="0" memberValueDatatype="130" unbalanced="0"/>
    <cacheHierarchy uniqueName="[qry_CleanSales].[Quantity]" caption="Quantity" attribute="1" defaultMemberUniqueName="[qry_CleanSales].[Quantity].[All]" allUniqueName="[qry_CleanSales].[Quantity].[All]" dimensionUniqueName="[qry_CleanSales]" displayFolder="" count="0" memberValueDatatype="5" unbalanced="0"/>
    <cacheHierarchy uniqueName="[qry_CleanSales].[UnitPrice]" caption="UnitPrice" attribute="1" defaultMemberUniqueName="[qry_CleanSales].[UnitPrice].[All]" allUniqueName="[qry_CleanSales].[UnitPrice].[All]" dimensionUniqueName="[qry_CleanSales]" displayFolder="" count="0" memberValueDatatype="5" unbalanced="0"/>
    <cacheHierarchy uniqueName="[qry_CleanSales].[Discount]" caption="Discount" attribute="1" defaultMemberUniqueName="[qry_CleanSales].[Discount].[All]" allUniqueName="[qry_CleanSales].[Discount].[All]" dimensionUniqueName="[qry_CleanSales]" displayFolder="" count="0" memberValueDatatype="5" unbalanced="0"/>
    <cacheHierarchy uniqueName="[qry_CleanSales].[EmployeeID]" caption="EmployeeID" attribute="1" defaultMemberUniqueName="[qry_CleanSales].[EmployeeID].[All]" allUniqueName="[qry_CleanSales].[EmployeeID].[All]" dimensionUniqueName="[qry_CleanSales]" displayFolder="" count="0" memberValueDatatype="130" unbalanced="0"/>
    <cacheHierarchy uniqueName="[qry_CleanSales].[PaymentMethod]" caption="PaymentMethod" attribute="1" defaultMemberUniqueName="[qry_CleanSales].[PaymentMethod].[All]" allUniqueName="[qry_CleanSales].[PaymentMethod].[All]" dimensionUniqueName="[qry_CleanSales]" displayFolder="" count="2" memberValueDatatype="130" unbalanced="0">
      <fieldsUsage count="2">
        <fieldUsage x="-1"/>
        <fieldUsage x="3"/>
      </fieldsUsage>
    </cacheHierarchy>
    <cacheHierarchy uniqueName="[qry_CleanSales].[LineTotal]" caption="LineTotal" attribute="1" defaultMemberUniqueName="[qry_CleanSales].[LineTotal].[All]" allUniqueName="[qry_CleanSales].[LineTotal].[All]" dimensionUniqueName="[qry_CleanSales]" displayFolder="" count="0" memberValueDatatype="5" unbalanced="0"/>
    <cacheHierarchy uniqueName="[qry_CleanSales].[Month]" caption="Month" attribute="1" defaultMemberUniqueName="[qry_CleanSales].[Month].[All]" allUniqueName="[qry_CleanSales].[Month].[All]" dimensionUniqueName="[qry_CleanSales]" displayFolder="" count="0" memberValueDatatype="130" unbalanced="0"/>
    <cacheHierarchy uniqueName="[qry_CleanSales].[Hour]" caption="Hour" attribute="1" defaultMemberUniqueName="[qry_CleanSales].[Hour].[All]" allUniqueName="[qry_CleanSales].[Hour].[All]" dimensionUniqueName="[qry_CleanSales]" displayFolder="" count="0" memberValueDatatype="5" unbalanced="0"/>
    <cacheHierarchy uniqueName="[qry_CleanSales].[Weekday]" caption="Weekday" attribute="1" defaultMemberUniqueName="[qry_CleanSales].[Weekday].[All]" allUniqueName="[qry_CleanSales].[Weekday].[All]" dimensionUniqueName="[qry_CleanSales]" displayFolder="" count="0" memberValueDatatype="130" unbalanced="0"/>
    <cacheHierarchy uniqueName="[qry_CleanSales].[Category]" caption="Category" attribute="1" defaultMemberUniqueName="[qry_CleanSales].[Category].[All]" allUniqueName="[qry_CleanSales].[Category].[All]" dimensionUniqueName="[qry_CleanSales]" displayFolder="" count="0" memberValueDatatype="130" unbalanced="0"/>
    <cacheHierarchy uniqueName="[qry_CleanSales].[ProductName]" caption="ProductName" attribute="1" defaultMemberUniqueName="[qry_CleanSales].[ProductName].[All]" allUniqueName="[qry_CleanSales].[ProductName].[All]" dimensionUniqueName="[qry_CleanSales]" displayFolder="" count="0" memberValueDatatype="130" unbalanced="0"/>
    <cacheHierarchy uniqueName="[qry_CleanSales].[EmployeeName]" caption="EmployeeName" attribute="1" defaultMemberUniqueName="[qry_CleanSales].[EmployeeName].[All]" allUniqueName="[qry_CleanSales].[EmployeeName].[All]" dimensionUniqueName="[qry_CleanSales]" displayFolder="" count="0" memberValueDatatype="130" unbalanced="0"/>
    <cacheHierarchy uniqueName="[qry_CleanSales].[CostPrice]" caption="CostPrice" attribute="1" defaultMemberUniqueName="[qry_CleanSales].[CostPrice].[All]" allUniqueName="[qry_CleanSales].[CostPrice].[All]" dimensionUniqueName="[qry_CleanSales]" displayFolder="" count="0" memberValueDatatype="5" unbalanced="0"/>
    <cacheHierarchy uniqueName="[qry_CleanSales].[LineCost]" caption="LineCost" attribute="1" defaultMemberUniqueName="[qry_CleanSales].[LineCost].[All]" allUniqueName="[qry_CleanSales].[LineCost].[All]" dimensionUniqueName="[qry_CleanSales]" displayFolder="" count="0" memberValueDatatype="5" unbalanced="0"/>
    <cacheHierarchy uniqueName="[qry_CleanSales].[GrossProfit]" caption="GrossProfit" attribute="1" defaultMemberUniqueName="[qry_CleanSales].[GrossProfit].[All]" allUniqueName="[qry_CleanSales].[GrossProfit].[All]" dimensionUniqueName="[qry_CleanSales]" displayFolder="" count="0" memberValueDatatype="5" unbalanced="0"/>
    <cacheHierarchy uniqueName="[qry_CleanSales].[Profit Margin]" caption="Profit Margin" attribute="1" defaultMemberUniqueName="[qry_CleanSales].[Profit Margin].[All]" allUniqueName="[qry_CleanSales].[Profit Margin].[All]" dimensionUniqueName="[qry_CleanSales]" displayFolder="" count="0" memberValueDatatype="5" unbalanced="0"/>
    <cacheHierarchy uniqueName="[qry_CleanSales].[Weekday2]" caption="Weekday2" attribute="1" defaultMemberUniqueName="[qry_CleanSales].[Weekday2].[All]" allUniqueName="[qry_CleanSales].[Weekday2].[All]" dimensionUniqueName="[qry_CleanSales]" displayFolder="" count="0" memberValueDatatype="20" unbalanced="0"/>
    <cacheHierarchy uniqueName="[A].[Column1]" caption="Column1" attribute="1" defaultMemberUniqueName="[A].[Column1].[All]" allUniqueName="[A].[Column1].[All]" dimensionUniqueName="[A]" displayFolder="" count="0" memberValueDatatype="130" unbalanced="0" hidden="1"/>
    <cacheHierarchy uniqueName="[dimCalendar].[Date (Month Index)]" caption="Date (Month Index)" attribute="1" defaultMemberUniqueName="[dimCalendar].[Date (Month Index)].[All]" allUniqueName="[dimCalendar].[Date (Month Index)].[All]" dimensionUniqueName="[dimCalendar]" displayFolder="" count="0" memberValueDatatype="20" unbalanced="0" hidden="1"/>
    <cacheHierarchy uniqueName="[Measures].[Sum of Year]" caption="Sum of Year" measure="1" displayFolder="" measureGroup="dimCalendar" count="0">
      <extLst>
        <ext xmlns:x15="http://schemas.microsoft.com/office/spreadsheetml/2010/11/main" uri="{B97F6D7D-B522-45F9-BDA1-12C45D357490}">
          <x15:cacheHierarchy aggregatedColumn="1"/>
        </ext>
      </extLst>
    </cacheHierarchy>
    <cacheHierarchy uniqueName="[Measures].[Total Sales]" caption="Total Sales" measure="1" displayFolder="" measureGroup="A" count="0" oneField="1">
      <fieldsUsage count="1">
        <fieldUsage x="0"/>
      </fieldsUsage>
    </cacheHierarchy>
    <cacheHierarchy uniqueName="[Measures].[Total Quantity]" caption="Total Quantity" measure="1" displayFolder="" measureGroup="A" count="0"/>
    <cacheHierarchy uniqueName="[Measures].[Total Orders]" caption="Total Orders" measure="1" displayFolder="" measureGroup="A" count="0"/>
    <cacheHierarchy uniqueName="[Measures].[Average Order Value]" caption="Average Order Value" measure="1" displayFolder="" measureGroup="A" count="0"/>
    <cacheHierarchy uniqueName="[Measures].[Average Selling Price]" caption="Average Selling Price" measure="1" displayFolder="" measureGroup="A" count="0"/>
    <cacheHierarchy uniqueName="[Measures].[Total Cost]" caption="Total Cost" measure="1" displayFolder="" measureGroup="A" count="0"/>
    <cacheHierarchy uniqueName="[Measures].[Gross Profit]" caption="Gross Profit" measure="1" displayFolder="" measureGroup="A" count="0"/>
    <cacheHierarchy uniqueName="[Measures].[Profit Margin %]" caption="Profit Margin %" measure="1" displayFolder="" measureGroup="A" count="0"/>
    <cacheHierarchy uniqueName="[Measures].[Average Profit per Order]" caption="Average Profit per Order" measure="1" displayFolder="" measureGroup="A" count="0"/>
    <cacheHierarchy uniqueName="[Measures].[Total Discount]" caption="Total Discount" measure="1" displayFolder="" measureGroup="A" count="0"/>
    <cacheHierarchy uniqueName="[Measures].[Discount %]" caption="Discount %" measure="1" displayFolder="" measureGroup="A" count="0"/>
    <cacheHierarchy uniqueName="[Measures].[Average Discount per Order]" caption="Average Discount per Order" measure="1" displayFolder="" measureGroup="A" count="0"/>
    <cacheHierarchy uniqueName="[Measures].[Total Products]" caption="Total Products" measure="1" displayFolder="" measureGroup="A" count="0"/>
    <cacheHierarchy uniqueName="[Measures].[Products Sold]" caption="Products Sold" measure="1" displayFolder="" measureGroup="A" count="0"/>
    <cacheHierarchy uniqueName="[Measures].[Average Sales per Product]" caption="Average Sales per Product" measure="1" displayFolder="" measureGroup="A" count="0"/>
    <cacheHierarchy uniqueName="[Measures].[Average Quantity per Product]" caption="Average Quantity per Product" measure="1" displayFolder="" measureGroup="A" count="0"/>
    <cacheHierarchy uniqueName="[Measures].[Product Sales Contribution %]" caption="Product Sales Contribution %" measure="1" displayFolder="" measureGroup="A" count="0"/>
    <cacheHierarchy uniqueName="[Measures].[Sales YTD]" caption="Sales YTD" measure="1" displayFolder="" measureGroup="A" count="0"/>
    <cacheHierarchy uniqueName="[Measures].[Sales MTD]" caption="Sales MTD" measure="1" displayFolder="" measureGroup="A" count="0"/>
    <cacheHierarchy uniqueName="[Measures].[Running Total]" caption="Running Total" measure="1" displayFolder="" measureGroup="A" count="0"/>
    <cacheHierarchy uniqueName="[Measures].[Last 30 Days Sales]" caption="Last 30 Days Sales" measure="1" displayFolder="" measureGroup="A" count="0"/>
    <cacheHierarchy uniqueName="[Measures].[Average Daily Sales]" caption="Average Daily Sales" measure="1" displayFolder="" measureGroup="A" count="0"/>
    <cacheHierarchy uniqueName="[Measures].[Average Monthly Sales]" caption="Average Monthly Sales" measure="1" displayFolder="" measureGroup="A" count="0"/>
    <cacheHierarchy uniqueName="[Measures].[Last 90 Days Sales]" caption="Last 90 Days Sales" measure="1" displayFolder="" measureGroup="A" count="0"/>
    <cacheHierarchy uniqueName="[Measures].[Total Employees]" caption="Total Employees" measure="1" displayFolder="" measureGroup="A" count="0"/>
    <cacheHierarchy uniqueName="[Measures].[Total Customers]" caption="Total Customers" measure="1" displayFolder="" measureGroup="A" count="0"/>
    <cacheHierarchy uniqueName="[Measures].[Average Items per Order]" caption="Average Items per Order" measure="1" displayFolder="" measureGroup="A" count="0"/>
    <cacheHierarchy uniqueName="[Measures].[Sales per Customer]" caption="Sales per Customer" measure="1" displayFolder="" measureGroup="A" count="0"/>
    <cacheHierarchy uniqueName="[Measures].[Profit per Customer]" caption="Profit per Customer" measure="1" displayFolder="" measureGroup="A" count="0"/>
    <cacheHierarchy uniqueName="[Measures].[Sales per Employee]" caption="Sales per Employee" measure="1" displayFolder="" measureGroup="A" count="0"/>
    <cacheHierarchy uniqueName="[Measures].[Profit per Employee]" caption="Profit per Employee" measure="1" displayFolder="" measureGroup="A" count="0"/>
    <cacheHierarchy uniqueName="[Measures].[Previous Month Sales]" caption="Previous Month Sales" measure="1" displayFolder="" measureGroup="A" count="0"/>
    <cacheHierarchy uniqueName="[Measures].[Sales Difference]" caption="Sales Difference" measure="1" displayFolder="" measureGroup="A" count="0"/>
    <cacheHierarchy uniqueName="[Measures].[MoM Growth %]" caption="MoM Growth %" measure="1" displayFolder="" measureGroup="A" count="0"/>
    <cacheHierarchy uniqueName="[Measures].[__XL_Count dimCalendar]" caption="__XL_Count dimCalendar" measure="1" displayFolder="" measureGroup="dimCalendar" count="0" hidden="1"/>
    <cacheHierarchy uniqueName="[Measures].[__XL_Count qry_CleanSales]" caption="__XL_Count qry_CleanSales" measure="1" displayFolder="" measureGroup="qry_CleanSales" count="0" hidden="1"/>
    <cacheHierarchy uniqueName="[Measures].[__XL_Count DimCustomers]" caption="__XL_Count DimCustomers" measure="1" displayFolder="" measureGroup="DimCustomers" count="0" hidden="1"/>
    <cacheHierarchy uniqueName="[Measures].[__XL_Count DimProducts]" caption="__XL_Count DimProducts" measure="1" displayFolder="" measureGroup="DimProducts" count="0" hidden="1"/>
    <cacheHierarchy uniqueName="[Measures].[__XL_Count DimEmployees]" caption="__XL_Count DimEmployees" measure="1" displayFolder="" measureGroup="DimEmployees" count="0" hidden="1"/>
    <cacheHierarchy uniqueName="[Measures].[__XL_Count Table8]" caption="__XL_Count Table8" measure="1" displayFolder="" measureGroup="A" count="0" hidden="1"/>
    <cacheHierarchy uniqueName="[Measures].[__No measures defined]" caption="__No measures defined" measure="1" displayFolder="" count="0" hidden="1"/>
  </cacheHierarchies>
  <kpis count="0"/>
  <dimensions count="6">
    <dimension name="dimCalendar" uniqueName="[dimCalendar]" caption="dimCalendar"/>
    <dimension name="DimCustomers" uniqueName="[DimCustomers]" caption="DimCustomers"/>
    <dimension name="DimEmployees" uniqueName="[DimEmployees]" caption="DimEmployees"/>
    <dimension name="DimProducts" uniqueName="[DimProducts]" caption="DimProducts"/>
    <dimension measure="1" name="Measures" uniqueName="[Measures]" caption="Measures"/>
    <dimension name="qry_CleanSales" uniqueName="[qry_CleanSales]" caption="qry_CleanSales"/>
  </dimensions>
  <measureGroups count="6">
    <measureGroup name="A" caption="A"/>
    <measureGroup name="dimCalendar" caption="dimCalendar"/>
    <measureGroup name="DimCustomers" caption="DimCustomers"/>
    <measureGroup name="DimEmployees" caption="DimEmployees"/>
    <measureGroup name="DimProducts" caption="DimProducts"/>
    <measureGroup name="qry_CleanSales" caption="qry_CleanSales"/>
  </measureGroups>
  <maps count="8">
    <map measureGroup="1" dimension="0"/>
    <map measureGroup="2" dimension="1"/>
    <map measureGroup="3" dimension="2"/>
    <map measureGroup="4" dimension="3"/>
    <map measureGroup="5" dimension="0"/>
    <map measureGroup="5" dimension="2"/>
    <map measureGroup="5" dimension="3"/>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mail el mghari" refreshedDate="46234.821903009259" backgroundQuery="1" createdVersion="8" refreshedVersion="8" minRefreshableVersion="3" recordCount="0" supportSubquery="1" supportAdvancedDrill="1" xr:uid="{E700B669-7B41-42BF-82BB-3EB18C1FBC3E}">
  <cacheSource type="external" connectionId="9"/>
  <cacheFields count="4">
    <cacheField name="[Measures].[Total Sales]" caption="Total Sales" numFmtId="0" hierarchy="58" level="32767"/>
    <cacheField name="[DimProducts].[Category].[Category]" caption="Category" numFmtId="0" hierarchy="26" level="1">
      <sharedItems count="7">
        <s v="Burger"/>
        <s v="Dessert"/>
        <s v="Drinks"/>
        <s v="Pizza"/>
        <s v="Sandwich"/>
        <s v="Sides"/>
        <s v="Tacos"/>
      </sharedItems>
    </cacheField>
    <cacheField name="[DimProducts].[ProductName].[ProductName]" caption="ProductName" numFmtId="0" hierarchy="25" level="1">
      <sharedItems count="10">
        <s v="Brownie"/>
        <s v="Café"/>
        <s v="Classic Burger"/>
        <s v="Crêpe Nutella"/>
        <s v="Nuggets"/>
        <s v="Pizza Margherita"/>
        <s v="Pizza Poulet"/>
        <s v="Potatoes"/>
        <s v="Shawarma Poulet"/>
        <s v="Tacos Mixte"/>
      </sharedItems>
    </cacheField>
    <cacheField name="[qry_CleanSales].[PaymentMethod].[PaymentMethod]" caption="PaymentMethod" numFmtId="0" hierarchy="42" level="1">
      <sharedItems count="3">
        <s v="Card"/>
        <s v="Cash"/>
        <s v="Mobile"/>
      </sharedItems>
    </cacheField>
  </cacheFields>
  <cacheHierarchies count="99">
    <cacheHierarchy uniqueName="[dimCalendar].[Date]" caption="Date" attribute="1" time="1" defaultMemberUniqueName="[dimCalendar].[Date].[All]" allUniqueName="[dimCalendar].[Date].[All]" dimensionUniqueName="[dimCalendar]" displayFolder="" count="0" memberValueDatatype="7" unbalanced="0"/>
    <cacheHierarchy uniqueName="[dimCalendar].[Year]" caption="Year" attribute="1" defaultMemberUniqueName="[dimCalendar].[Year].[All]" allUniqueName="[dimCalendar].[Year].[All]" dimensionUniqueName="[dimCalendar]" displayFolder="" count="0" memberValueDatatype="20" unbalanced="0"/>
    <cacheHierarchy uniqueName="[dimCalendar].[Month Number]" caption="Month Number" attribute="1" defaultMemberUniqueName="[dimCalendar].[Month Number].[All]" allUniqueName="[dimCalendar].[Month Number].[All]" dimensionUniqueName="[dimCalendar]" displayFolder="" count="0" memberValueDatatype="20" unbalanced="0"/>
    <cacheHierarchy uniqueName="[dimCalendar].[Month]" caption="Month" attribute="1" defaultMemberUniqueName="[dimCalendar].[Month].[All]" allUniqueName="[dimCalendar].[Month].[All]" dimensionUniqueName="[dimCalendar]" displayFolder="" count="2" memberValueDatatype="130" unbalanced="0"/>
    <cacheHierarchy uniqueName="[dimCalendar].[Quarter]" caption="Quarter" attribute="1" defaultMemberUniqueName="[dimCalendar].[Quarter].[All]" allUniqueName="[dimCalendar].[Quarter].[All]" dimensionUniqueName="[dimCalendar]" displayFolder="" count="0" memberValueDatatype="130" unbalanced="0"/>
    <cacheHierarchy uniqueName="[dimCalendar].[Day]" caption="Day" attribute="1" defaultMemberUniqueName="[dimCalendar].[Day].[All]" allUniqueName="[dimCalendar].[Day].[All]" dimensionUniqueName="[dimCalendar]" displayFolder="" count="0" memberValueDatatype="20" unbalanced="0"/>
    <cacheHierarchy uniqueName="[dimCalendar].[Day Name]" caption="Day Name" attribute="1" defaultMemberUniqueName="[dimCalendar].[Day Name].[All]" allUniqueName="[dimCalendar].[Day Name].[All]" dimensionUniqueName="[dimCalendar]" displayFolder="" count="0" memberValueDatatype="130" unbalanced="0"/>
    <cacheHierarchy uniqueName="[dimCalendar].[Week of Year]" caption="Week of Year" attribute="1" defaultMemberUniqueName="[dimCalendar].[Week of Year].[All]" allUniqueName="[dimCalendar].[Week of Year].[All]" dimensionUniqueName="[dimCalendar]" displayFolder="" count="0" memberValueDatatype="20" unbalanced="0"/>
    <cacheHierarchy uniqueName="[dimCalendar].[YearMonth]" caption="YearMonth" attribute="1" defaultMemberUniqueName="[dimCalendar].[YearMonth].[All]" allUniqueName="[dimCalendar].[YearMonth].[All]" dimensionUniqueName="[dimCalendar]" displayFolder="" count="0" memberValueDatatype="130" unbalanced="0"/>
    <cacheHierarchy uniqueName="[dimCalendar].[MonthYear]" caption="MonthYear" attribute="1" defaultMemberUniqueName="[dimCalendar].[MonthYear].[All]" allUniqueName="[dimCalendar].[MonthYear].[All]" dimensionUniqueName="[dimCalendar]" displayFolder="" count="0" memberValueDatatype="130" unbalanced="0"/>
    <cacheHierarchy uniqueName="[dimCalendar].[IsWeekend]" caption="IsWeekend" attribute="1" defaultMemberUniqueName="[dimCalendar].[IsWeekend].[All]" allUniqueName="[dimCalendar].[IsWeekend].[All]" dimensionUniqueName="[dimCalendar]" displayFolder="" count="0" memberValueDatatype="11" unbalanced="0"/>
    <cacheHierarchy uniqueName="[dimCalendar].[Date (Month)]" caption="Date (Month)" attribute="1" defaultMemberUniqueName="[dimCalendar].[Date (Month)].[All]" allUniqueName="[dimCalendar].[Date (Month)].[All]" dimensionUniqueName="[dimCalendar]" displayFolder="" count="0" memberValueDatatype="130" unbalanced="0"/>
    <cacheHierarchy uniqueName="[DimCustomers].[CustomerID]" caption="CustomerID" attribute="1" defaultMemberUniqueName="[DimCustomers].[CustomerID].[All]" allUniqueName="[DimCustomers].[CustomerID].[All]" dimensionUniqueName="[DimCustomers]" displayFolder="" count="0" memberValueDatatype="130" unbalanced="0"/>
    <cacheHierarchy uniqueName="[DimCustomers].[FullName]" caption="FullName" attribute="1" defaultMemberUniqueName="[DimCustomers].[FullName].[All]" allUniqueName="[DimCustomers].[FullName].[All]" dimensionUniqueName="[DimCustomers]" displayFolder="" count="0" memberValueDatatype="130" unbalanced="0"/>
    <cacheHierarchy uniqueName="[DimCustomers].[Gender]" caption="Gender" attribute="1" defaultMemberUniqueName="[DimCustomers].[Gender].[All]" allUniqueName="[DimCustomers].[Gender].[All]" dimensionUniqueName="[DimCustomers]" displayFolder="" count="0" memberValueDatatype="130" unbalanced="0"/>
    <cacheHierarchy uniqueName="[DimCustomers].[Phone]" caption="Phone" attribute="1" defaultMemberUniqueName="[DimCustomers].[Phone].[All]" allUniqueName="[DimCustomers].[Phone].[All]" dimensionUniqueName="[DimCustomers]" displayFolder="" count="0" memberValueDatatype="20" unbalanced="0"/>
    <cacheHierarchy uniqueName="[DimCustomers].[Email]" caption="Email" attribute="1" defaultMemberUniqueName="[DimCustomers].[Email].[All]" allUniqueName="[DimCustomers].[Email].[All]" dimensionUniqueName="[DimCustomers]" displayFolder="" count="0" memberValueDatatype="130" unbalanced="0"/>
    <cacheHierarchy uniqueName="[DimCustomers].[City]" caption="City" attribute="1" defaultMemberUniqueName="[DimCustomers].[City].[All]" allUniqueName="[DimCustomers].[City].[All]" dimensionUniqueName="[DimCustomers]" displayFolder="" count="0" memberValueDatatype="130" unbalanced="0"/>
    <cacheHierarchy uniqueName="[DimCustomers].[RegistrationDate]" caption="RegistrationDate" attribute="1" time="1" defaultMemberUniqueName="[DimCustomers].[RegistrationDate].[All]" allUniqueName="[DimCustomers].[RegistrationDate].[All]" dimensionUniqueName="[DimCustomers]" displayFolder="" count="0" memberValueDatatype="7" unbalanced="0"/>
    <cacheHierarchy uniqueName="[DimEmployees].[EmployeeID]" caption="EmployeeID" attribute="1" defaultMemberUniqueName="[DimEmployees].[EmployeeID].[All]" allUniqueName="[DimEmployees].[EmployeeID].[All]" dimensionUniqueName="[DimEmployees]" displayFolder="" count="0" memberValueDatatype="130" unbalanced="0"/>
    <cacheHierarchy uniqueName="[DimEmployees].[EmployeeName]" caption="EmployeeName" attribute="1" defaultMemberUniqueName="[DimEmployees].[EmployeeName].[All]" allUniqueName="[DimEmployees].[EmployeeName].[All]" dimensionUniqueName="[DimEmployees]" displayFolder="" count="2" memberValueDatatype="130" unbalanced="0"/>
    <cacheHierarchy uniqueName="[DimEmployees].[Position]" caption="Position" attribute="1" defaultMemberUniqueName="[DimEmployees].[Position].[All]" allUniqueName="[DimEmployees].[Position].[All]" dimensionUniqueName="[DimEmployees]" displayFolder="" count="0" memberValueDatatype="130" unbalanced="0"/>
    <cacheHierarchy uniqueName="[DimEmployees].[HireDate]" caption="HireDate" attribute="1" time="1" defaultMemberUniqueName="[DimEmployees].[HireDate].[All]" allUniqueName="[DimEmployees].[HireDate].[All]" dimensionUniqueName="[DimEmployees]" displayFolder="" count="0" memberValueDatatype="7" unbalanced="0"/>
    <cacheHierarchy uniqueName="[DimEmployees].[Status]" caption="Status" attribute="1" defaultMemberUniqueName="[DimEmployees].[Status].[All]" allUniqueName="[DimEmployees].[Status].[All]" dimensionUniqueName="[DimEmployees]" displayFolder="" count="0" memberValueDatatype="130" unbalanced="0"/>
    <cacheHierarchy uniqueName="[DimProducts].[ProductID]" caption="ProductID" attribute="1" defaultMemberUniqueName="[DimProducts].[ProductID].[All]" allUniqueName="[DimProducts].[ProductID].[All]" dimensionUniqueName="[DimProducts]" displayFolder="" count="0" memberValueDatatype="130" unbalanced="0"/>
    <cacheHierarchy uniqueName="[DimProducts].[ProductName]" caption="ProductName" attribute="1" defaultMemberUniqueName="[DimProducts].[ProductName].[All]" allUniqueName="[DimProducts].[ProductName].[All]" dimensionUniqueName="[DimProducts]" displayFolder="" count="2" memberValueDatatype="130" unbalanced="0">
      <fieldsUsage count="2">
        <fieldUsage x="-1"/>
        <fieldUsage x="2"/>
      </fieldsUsage>
    </cacheHierarchy>
    <cacheHierarchy uniqueName="[DimProducts].[Category]" caption="Category" attribute="1" defaultMemberUniqueName="[DimProducts].[Category].[All]" allUniqueName="[DimProducts].[Category].[All]" dimensionUniqueName="[DimProducts]" displayFolder="" count="2" memberValueDatatype="130" unbalanced="0">
      <fieldsUsage count="2">
        <fieldUsage x="-1"/>
        <fieldUsage x="1"/>
      </fieldsUsage>
    </cacheHierarchy>
    <cacheHierarchy uniqueName="[DimProducts].[CostPrice (MAD)]" caption="CostPrice (MAD)" attribute="1" defaultMemberUniqueName="[DimProducts].[CostPrice (MAD)].[All]" allUniqueName="[DimProducts].[CostPrice (MAD)].[All]" dimensionUniqueName="[DimProducts]" displayFolder="" count="0" memberValueDatatype="5" unbalanced="0"/>
    <cacheHierarchy uniqueName="[DimProducts].[SellingPrice (MAD)]" caption="SellingPrice (MAD)" attribute="1" defaultMemberUniqueName="[DimProducts].[SellingPrice (MAD)].[All]" allUniqueName="[DimProducts].[SellingPrice (MAD)].[All]" dimensionUniqueName="[DimProducts]" displayFolder="" count="0" memberValueDatatype="20" unbalanced="0"/>
    <cacheHierarchy uniqueName="[DimProducts].[Active]" caption="Active" attribute="1" defaultMemberUniqueName="[DimProducts].[Active].[All]" allUniqueName="[DimProducts].[Active].[All]" dimensionUniqueName="[DimProducts]" displayFolder="" count="0" memberValueDatatype="130" unbalanced="0"/>
    <cacheHierarchy uniqueName="[DimProducts].[Supplier]" caption="Supplier" attribute="1" defaultMemberUniqueName="[DimProducts].[Supplier].[All]" allUniqueName="[DimProducts].[Supplier].[All]" dimensionUniqueName="[DimProducts]" displayFolder="" count="0" memberValueDatatype="130" unbalanced="0"/>
    <cacheHierarchy uniqueName="[DimProducts].[PreparationTime]" caption="PreparationTime" attribute="1" defaultMemberUniqueName="[DimProducts].[PreparationTime].[All]" allUniqueName="[DimProducts].[PreparationTime].[All]" dimensionUniqueName="[DimProducts]" displayFolder="" count="0" memberValueDatatype="130" unbalanced="0"/>
    <cacheHierarchy uniqueName="[qry_CleanSales].[SalesID]" caption="SalesID" attribute="1" defaultMemberUniqueName="[qry_CleanSales].[SalesID].[All]" allUniqueName="[qry_CleanSales].[SalesID].[All]" dimensionUniqueName="[qry_CleanSales]" displayFolder="" count="0" memberValueDatatype="130" unbalanced="0"/>
    <cacheHierarchy uniqueName="[qry_CleanSales].[InvoiceID]" caption="InvoiceID" attribute="1" defaultMemberUniqueName="[qry_CleanSales].[InvoiceID].[All]" allUniqueName="[qry_CleanSales].[InvoiceID].[All]" dimensionUniqueName="[qry_CleanSales]" displayFolder="" count="0" memberValueDatatype="130" unbalanced="0"/>
    <cacheHierarchy uniqueName="[qry_CleanSales].[SaleDate]" caption="SaleDate" attribute="1" time="1" defaultMemberUniqueName="[qry_CleanSales].[SaleDate].[All]" allUniqueName="[qry_CleanSales].[SaleDate].[All]" dimensionUniqueName="[qry_CleanSales]" displayFolder="" count="0" memberValueDatatype="7" unbalanced="0"/>
    <cacheHierarchy uniqueName="[qry_CleanSales].[SaleTime]" caption="SaleTime" attribute="1" time="1" defaultMemberUniqueName="[qry_CleanSales].[SaleTime].[All]" allUniqueName="[qry_CleanSales].[SaleTime].[All]" dimensionUniqueName="[qry_CleanSales]" displayFolder="" count="0" memberValueDatatype="7" unbalanced="0"/>
    <cacheHierarchy uniqueName="[qry_CleanSales].[CustomerID]" caption="CustomerID" attribute="1" defaultMemberUniqueName="[qry_CleanSales].[CustomerID].[All]" allUniqueName="[qry_CleanSales].[CustomerID].[All]" dimensionUniqueName="[qry_CleanSales]" displayFolder="" count="0" memberValueDatatype="130" unbalanced="0"/>
    <cacheHierarchy uniqueName="[qry_CleanSales].[ProductID]" caption="ProductID" attribute="1" defaultMemberUniqueName="[qry_CleanSales].[ProductID].[All]" allUniqueName="[qry_CleanSales].[ProductID].[All]" dimensionUniqueName="[qry_CleanSales]" displayFolder="" count="0" memberValueDatatype="130" unbalanced="0"/>
    <cacheHierarchy uniqueName="[qry_CleanSales].[Quantity]" caption="Quantity" attribute="1" defaultMemberUniqueName="[qry_CleanSales].[Quantity].[All]" allUniqueName="[qry_CleanSales].[Quantity].[All]" dimensionUniqueName="[qry_CleanSales]" displayFolder="" count="0" memberValueDatatype="5" unbalanced="0"/>
    <cacheHierarchy uniqueName="[qry_CleanSales].[UnitPrice]" caption="UnitPrice" attribute="1" defaultMemberUniqueName="[qry_CleanSales].[UnitPrice].[All]" allUniqueName="[qry_CleanSales].[UnitPrice].[All]" dimensionUniqueName="[qry_CleanSales]" displayFolder="" count="0" memberValueDatatype="5" unbalanced="0"/>
    <cacheHierarchy uniqueName="[qry_CleanSales].[Discount]" caption="Discount" attribute="1" defaultMemberUniqueName="[qry_CleanSales].[Discount].[All]" allUniqueName="[qry_CleanSales].[Discount].[All]" dimensionUniqueName="[qry_CleanSales]" displayFolder="" count="0" memberValueDatatype="5" unbalanced="0"/>
    <cacheHierarchy uniqueName="[qry_CleanSales].[EmployeeID]" caption="EmployeeID" attribute="1" defaultMemberUniqueName="[qry_CleanSales].[EmployeeID].[All]" allUniqueName="[qry_CleanSales].[EmployeeID].[All]" dimensionUniqueName="[qry_CleanSales]" displayFolder="" count="0" memberValueDatatype="130" unbalanced="0"/>
    <cacheHierarchy uniqueName="[qry_CleanSales].[PaymentMethod]" caption="PaymentMethod" attribute="1" defaultMemberUniqueName="[qry_CleanSales].[PaymentMethod].[All]" allUniqueName="[qry_CleanSales].[PaymentMethod].[All]" dimensionUniqueName="[qry_CleanSales]" displayFolder="" count="2" memberValueDatatype="130" unbalanced="0">
      <fieldsUsage count="2">
        <fieldUsage x="-1"/>
        <fieldUsage x="3"/>
      </fieldsUsage>
    </cacheHierarchy>
    <cacheHierarchy uniqueName="[qry_CleanSales].[LineTotal]" caption="LineTotal" attribute="1" defaultMemberUniqueName="[qry_CleanSales].[LineTotal].[All]" allUniqueName="[qry_CleanSales].[LineTotal].[All]" dimensionUniqueName="[qry_CleanSales]" displayFolder="" count="0" memberValueDatatype="5" unbalanced="0"/>
    <cacheHierarchy uniqueName="[qry_CleanSales].[Month]" caption="Month" attribute="1" defaultMemberUniqueName="[qry_CleanSales].[Month].[All]" allUniqueName="[qry_CleanSales].[Month].[All]" dimensionUniqueName="[qry_CleanSales]" displayFolder="" count="0" memberValueDatatype="130" unbalanced="0"/>
    <cacheHierarchy uniqueName="[qry_CleanSales].[Hour]" caption="Hour" attribute="1" defaultMemberUniqueName="[qry_CleanSales].[Hour].[All]" allUniqueName="[qry_CleanSales].[Hour].[All]" dimensionUniqueName="[qry_CleanSales]" displayFolder="" count="0" memberValueDatatype="5" unbalanced="0"/>
    <cacheHierarchy uniqueName="[qry_CleanSales].[Weekday]" caption="Weekday" attribute="1" defaultMemberUniqueName="[qry_CleanSales].[Weekday].[All]" allUniqueName="[qry_CleanSales].[Weekday].[All]" dimensionUniqueName="[qry_CleanSales]" displayFolder="" count="0" memberValueDatatype="130" unbalanced="0"/>
    <cacheHierarchy uniqueName="[qry_CleanSales].[Category]" caption="Category" attribute="1" defaultMemberUniqueName="[qry_CleanSales].[Category].[All]" allUniqueName="[qry_CleanSales].[Category].[All]" dimensionUniqueName="[qry_CleanSales]" displayFolder="" count="0" memberValueDatatype="130" unbalanced="0"/>
    <cacheHierarchy uniqueName="[qry_CleanSales].[ProductName]" caption="ProductName" attribute="1" defaultMemberUniqueName="[qry_CleanSales].[ProductName].[All]" allUniqueName="[qry_CleanSales].[ProductName].[All]" dimensionUniqueName="[qry_CleanSales]" displayFolder="" count="0" memberValueDatatype="130" unbalanced="0"/>
    <cacheHierarchy uniqueName="[qry_CleanSales].[EmployeeName]" caption="EmployeeName" attribute="1" defaultMemberUniqueName="[qry_CleanSales].[EmployeeName].[All]" allUniqueName="[qry_CleanSales].[EmployeeName].[All]" dimensionUniqueName="[qry_CleanSales]" displayFolder="" count="0" memberValueDatatype="130" unbalanced="0"/>
    <cacheHierarchy uniqueName="[qry_CleanSales].[CostPrice]" caption="CostPrice" attribute="1" defaultMemberUniqueName="[qry_CleanSales].[CostPrice].[All]" allUniqueName="[qry_CleanSales].[CostPrice].[All]" dimensionUniqueName="[qry_CleanSales]" displayFolder="" count="0" memberValueDatatype="5" unbalanced="0"/>
    <cacheHierarchy uniqueName="[qry_CleanSales].[LineCost]" caption="LineCost" attribute="1" defaultMemberUniqueName="[qry_CleanSales].[LineCost].[All]" allUniqueName="[qry_CleanSales].[LineCost].[All]" dimensionUniqueName="[qry_CleanSales]" displayFolder="" count="0" memberValueDatatype="5" unbalanced="0"/>
    <cacheHierarchy uniqueName="[qry_CleanSales].[GrossProfit]" caption="GrossProfit" attribute="1" defaultMemberUniqueName="[qry_CleanSales].[GrossProfit].[All]" allUniqueName="[qry_CleanSales].[GrossProfit].[All]" dimensionUniqueName="[qry_CleanSales]" displayFolder="" count="0" memberValueDatatype="5" unbalanced="0"/>
    <cacheHierarchy uniqueName="[qry_CleanSales].[Profit Margin]" caption="Profit Margin" attribute="1" defaultMemberUniqueName="[qry_CleanSales].[Profit Margin].[All]" allUniqueName="[qry_CleanSales].[Profit Margin].[All]" dimensionUniqueName="[qry_CleanSales]" displayFolder="" count="0" memberValueDatatype="5" unbalanced="0"/>
    <cacheHierarchy uniqueName="[qry_CleanSales].[Weekday2]" caption="Weekday2" attribute="1" defaultMemberUniqueName="[qry_CleanSales].[Weekday2].[All]" allUniqueName="[qry_CleanSales].[Weekday2].[All]" dimensionUniqueName="[qry_CleanSales]" displayFolder="" count="0" memberValueDatatype="20" unbalanced="0"/>
    <cacheHierarchy uniqueName="[A].[Column1]" caption="Column1" attribute="1" defaultMemberUniqueName="[A].[Column1].[All]" allUniqueName="[A].[Column1].[All]" dimensionUniqueName="[A]" displayFolder="" count="0" memberValueDatatype="130" unbalanced="0" hidden="1"/>
    <cacheHierarchy uniqueName="[dimCalendar].[Date (Month Index)]" caption="Date (Month Index)" attribute="1" defaultMemberUniqueName="[dimCalendar].[Date (Month Index)].[All]" allUniqueName="[dimCalendar].[Date (Month Index)].[All]" dimensionUniqueName="[dimCalendar]" displayFolder="" count="0" memberValueDatatype="20" unbalanced="0" hidden="1"/>
    <cacheHierarchy uniqueName="[Measures].[Sum of Year]" caption="Sum of Year" measure="1" displayFolder="" measureGroup="dimCalendar" count="0">
      <extLst>
        <ext xmlns:x15="http://schemas.microsoft.com/office/spreadsheetml/2010/11/main" uri="{B97F6D7D-B522-45F9-BDA1-12C45D357490}">
          <x15:cacheHierarchy aggregatedColumn="1"/>
        </ext>
      </extLst>
    </cacheHierarchy>
    <cacheHierarchy uniqueName="[Measures].[Total Sales]" caption="Total Sales" measure="1" displayFolder="" measureGroup="A" count="0" oneField="1">
      <fieldsUsage count="1">
        <fieldUsage x="0"/>
      </fieldsUsage>
    </cacheHierarchy>
    <cacheHierarchy uniqueName="[Measures].[Total Quantity]" caption="Total Quantity" measure="1" displayFolder="" measureGroup="A" count="0"/>
    <cacheHierarchy uniqueName="[Measures].[Total Orders]" caption="Total Orders" measure="1" displayFolder="" measureGroup="A" count="0"/>
    <cacheHierarchy uniqueName="[Measures].[Average Order Value]" caption="Average Order Value" measure="1" displayFolder="" measureGroup="A" count="0"/>
    <cacheHierarchy uniqueName="[Measures].[Average Selling Price]" caption="Average Selling Price" measure="1" displayFolder="" measureGroup="A" count="0"/>
    <cacheHierarchy uniqueName="[Measures].[Total Cost]" caption="Total Cost" measure="1" displayFolder="" measureGroup="A" count="0"/>
    <cacheHierarchy uniqueName="[Measures].[Gross Profit]" caption="Gross Profit" measure="1" displayFolder="" measureGroup="A" count="0"/>
    <cacheHierarchy uniqueName="[Measures].[Profit Margin %]" caption="Profit Margin %" measure="1" displayFolder="" measureGroup="A" count="0"/>
    <cacheHierarchy uniqueName="[Measures].[Average Profit per Order]" caption="Average Profit per Order" measure="1" displayFolder="" measureGroup="A" count="0"/>
    <cacheHierarchy uniqueName="[Measures].[Total Discount]" caption="Total Discount" measure="1" displayFolder="" measureGroup="A" count="0"/>
    <cacheHierarchy uniqueName="[Measures].[Discount %]" caption="Discount %" measure="1" displayFolder="" measureGroup="A" count="0"/>
    <cacheHierarchy uniqueName="[Measures].[Average Discount per Order]" caption="Average Discount per Order" measure="1" displayFolder="" measureGroup="A" count="0"/>
    <cacheHierarchy uniqueName="[Measures].[Total Products]" caption="Total Products" measure="1" displayFolder="" measureGroup="A" count="0"/>
    <cacheHierarchy uniqueName="[Measures].[Products Sold]" caption="Products Sold" measure="1" displayFolder="" measureGroup="A" count="0"/>
    <cacheHierarchy uniqueName="[Measures].[Average Sales per Product]" caption="Average Sales per Product" measure="1" displayFolder="" measureGroup="A" count="0"/>
    <cacheHierarchy uniqueName="[Measures].[Average Quantity per Product]" caption="Average Quantity per Product" measure="1" displayFolder="" measureGroup="A" count="0"/>
    <cacheHierarchy uniqueName="[Measures].[Product Sales Contribution %]" caption="Product Sales Contribution %" measure="1" displayFolder="" measureGroup="A" count="0"/>
    <cacheHierarchy uniqueName="[Measures].[Sales YTD]" caption="Sales YTD" measure="1" displayFolder="" measureGroup="A" count="0"/>
    <cacheHierarchy uniqueName="[Measures].[Sales MTD]" caption="Sales MTD" measure="1" displayFolder="" measureGroup="A" count="0"/>
    <cacheHierarchy uniqueName="[Measures].[Running Total]" caption="Running Total" measure="1" displayFolder="" measureGroup="A" count="0"/>
    <cacheHierarchy uniqueName="[Measures].[Last 30 Days Sales]" caption="Last 30 Days Sales" measure="1" displayFolder="" measureGroup="A" count="0"/>
    <cacheHierarchy uniqueName="[Measures].[Average Daily Sales]" caption="Average Daily Sales" measure="1" displayFolder="" measureGroup="A" count="0"/>
    <cacheHierarchy uniqueName="[Measures].[Average Monthly Sales]" caption="Average Monthly Sales" measure="1" displayFolder="" measureGroup="A" count="0"/>
    <cacheHierarchy uniqueName="[Measures].[Last 90 Days Sales]" caption="Last 90 Days Sales" measure="1" displayFolder="" measureGroup="A" count="0"/>
    <cacheHierarchy uniqueName="[Measures].[Total Employees]" caption="Total Employees" measure="1" displayFolder="" measureGroup="A" count="0"/>
    <cacheHierarchy uniqueName="[Measures].[Total Customers]" caption="Total Customers" measure="1" displayFolder="" measureGroup="A" count="0"/>
    <cacheHierarchy uniqueName="[Measures].[Average Items per Order]" caption="Average Items per Order" measure="1" displayFolder="" measureGroup="A" count="0"/>
    <cacheHierarchy uniqueName="[Measures].[Sales per Customer]" caption="Sales per Customer" measure="1" displayFolder="" measureGroup="A" count="0"/>
    <cacheHierarchy uniqueName="[Measures].[Profit per Customer]" caption="Profit per Customer" measure="1" displayFolder="" measureGroup="A" count="0"/>
    <cacheHierarchy uniqueName="[Measures].[Sales per Employee]" caption="Sales per Employee" measure="1" displayFolder="" measureGroup="A" count="0"/>
    <cacheHierarchy uniqueName="[Measures].[Profit per Employee]" caption="Profit per Employee" measure="1" displayFolder="" measureGroup="A" count="0"/>
    <cacheHierarchy uniqueName="[Measures].[Previous Month Sales]" caption="Previous Month Sales" measure="1" displayFolder="" measureGroup="A" count="0"/>
    <cacheHierarchy uniqueName="[Measures].[Sales Difference]" caption="Sales Difference" measure="1" displayFolder="" measureGroup="A" count="0"/>
    <cacheHierarchy uniqueName="[Measures].[MoM Growth %]" caption="MoM Growth %" measure="1" displayFolder="" measureGroup="A" count="0"/>
    <cacheHierarchy uniqueName="[Measures].[__XL_Count dimCalendar]" caption="__XL_Count dimCalendar" measure="1" displayFolder="" measureGroup="dimCalendar" count="0" hidden="1"/>
    <cacheHierarchy uniqueName="[Measures].[__XL_Count qry_CleanSales]" caption="__XL_Count qry_CleanSales" measure="1" displayFolder="" measureGroup="qry_CleanSales" count="0" hidden="1"/>
    <cacheHierarchy uniqueName="[Measures].[__XL_Count DimCustomers]" caption="__XL_Count DimCustomers" measure="1" displayFolder="" measureGroup="DimCustomers" count="0" hidden="1"/>
    <cacheHierarchy uniqueName="[Measures].[__XL_Count DimProducts]" caption="__XL_Count DimProducts" measure="1" displayFolder="" measureGroup="DimProducts" count="0" hidden="1"/>
    <cacheHierarchy uniqueName="[Measures].[__XL_Count DimEmployees]" caption="__XL_Count DimEmployees" measure="1" displayFolder="" measureGroup="DimEmployees" count="0" hidden="1"/>
    <cacheHierarchy uniqueName="[Measures].[__XL_Count Table8]" caption="__XL_Count Table8" measure="1" displayFolder="" measureGroup="A" count="0" hidden="1"/>
    <cacheHierarchy uniqueName="[Measures].[__No measures defined]" caption="__No measures defined" measure="1" displayFolder="" count="0" hidden="1"/>
  </cacheHierarchies>
  <kpis count="0"/>
  <dimensions count="6">
    <dimension name="dimCalendar" uniqueName="[dimCalendar]" caption="dimCalendar"/>
    <dimension name="DimCustomers" uniqueName="[DimCustomers]" caption="DimCustomers"/>
    <dimension name="DimEmployees" uniqueName="[DimEmployees]" caption="DimEmployees"/>
    <dimension name="DimProducts" uniqueName="[DimProducts]" caption="DimProducts"/>
    <dimension measure="1" name="Measures" uniqueName="[Measures]" caption="Measures"/>
    <dimension name="qry_CleanSales" uniqueName="[qry_CleanSales]" caption="qry_CleanSales"/>
  </dimensions>
  <measureGroups count="6">
    <measureGroup name="A" caption="A"/>
    <measureGroup name="dimCalendar" caption="dimCalendar"/>
    <measureGroup name="DimCustomers" caption="DimCustomers"/>
    <measureGroup name="DimEmployees" caption="DimEmployees"/>
    <measureGroup name="DimProducts" caption="DimProducts"/>
    <measureGroup name="qry_CleanSales" caption="qry_CleanSales"/>
  </measureGroups>
  <maps count="8">
    <map measureGroup="1" dimension="0"/>
    <map measureGroup="2" dimension="1"/>
    <map measureGroup="3" dimension="2"/>
    <map measureGroup="4" dimension="3"/>
    <map measureGroup="5" dimension="0"/>
    <map measureGroup="5" dimension="2"/>
    <map measureGroup="5" dimension="3"/>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mail el mghari" refreshedDate="46234.84141400463" backgroundQuery="1" createdVersion="8" refreshedVersion="8" minRefreshableVersion="3" recordCount="0" supportSubquery="1" supportAdvancedDrill="1" xr:uid="{0ED4781F-DC45-460F-B8E6-51CC1263A12A}">
  <cacheSource type="external" connectionId="9"/>
  <cacheFields count="8">
    <cacheField name="[Measures].[Total Sales]" caption="Total Sales" numFmtId="0" hierarchy="58" level="32767"/>
    <cacheField name="[DimProducts].[Category].[Category]" caption="Category" numFmtId="0" hierarchy="26" level="1">
      <sharedItems count="7">
        <s v="Burger"/>
        <s v="Dessert"/>
        <s v="Drinks"/>
        <s v="Pizza"/>
        <s v="Sandwich"/>
        <s v="Sides"/>
        <s v="Tacos"/>
      </sharedItems>
    </cacheField>
    <cacheField name="[DimProducts].[ProductName].[ProductName]" caption="ProductName" numFmtId="0" hierarchy="25" level="1">
      <sharedItems count="5">
        <s v="Brownie"/>
        <s v="Classic Burger"/>
        <s v="Pizza Margherita"/>
        <s v="Pizza Poulet"/>
        <s v="Tacos Mixte"/>
      </sharedItems>
    </cacheField>
    <cacheField name="[Measures].[Gross Profit]" caption="Gross Profit" numFmtId="0" hierarchy="64" level="32767"/>
    <cacheField name="[Measures].[Profit Margin %]" caption="Profit Margin %" numFmtId="0" hierarchy="65" level="32767"/>
    <cacheField name="[Measures].[Total Orders]" caption="Total Orders" numFmtId="0" hierarchy="60" level="32767"/>
    <cacheField name="[Measures].[Total Quantity]" caption="Total Quantity" numFmtId="0" hierarchy="59" level="32767"/>
    <cacheField name="[Measures].[Average Profit per Order]" caption="Average Profit per Order" numFmtId="0" hierarchy="66" level="32767"/>
  </cacheFields>
  <cacheHierarchies count="99">
    <cacheHierarchy uniqueName="[dimCalendar].[Date]" caption="Date" attribute="1" time="1" defaultMemberUniqueName="[dimCalendar].[Date].[All]" allUniqueName="[dimCalendar].[Date].[All]" dimensionUniqueName="[dimCalendar]" displayFolder="" count="0" memberValueDatatype="7" unbalanced="0"/>
    <cacheHierarchy uniqueName="[dimCalendar].[Year]" caption="Year" attribute="1" defaultMemberUniqueName="[dimCalendar].[Year].[All]" allUniqueName="[dimCalendar].[Year].[All]" dimensionUniqueName="[dimCalendar]" displayFolder="" count="2" memberValueDatatype="20" unbalanced="0"/>
    <cacheHierarchy uniqueName="[dimCalendar].[Month Number]" caption="Month Number" attribute="1" defaultMemberUniqueName="[dimCalendar].[Month Number].[All]" allUniqueName="[dimCalendar].[Month Number].[All]" dimensionUniqueName="[dimCalendar]" displayFolder="" count="0" memberValueDatatype="20" unbalanced="0"/>
    <cacheHierarchy uniqueName="[dimCalendar].[Month]" caption="Month" attribute="1" defaultMemberUniqueName="[dimCalendar].[Month].[All]" allUniqueName="[dimCalendar].[Month].[All]" dimensionUniqueName="[dimCalendar]" displayFolder="" count="2" memberValueDatatype="130" unbalanced="0"/>
    <cacheHierarchy uniqueName="[dimCalendar].[Quarter]" caption="Quarter" attribute="1" defaultMemberUniqueName="[dimCalendar].[Quarter].[All]" allUniqueName="[dimCalendar].[Quarter].[All]" dimensionUniqueName="[dimCalendar]" displayFolder="" count="0" memberValueDatatype="130" unbalanced="0"/>
    <cacheHierarchy uniqueName="[dimCalendar].[Day]" caption="Day" attribute="1" defaultMemberUniqueName="[dimCalendar].[Day].[All]" allUniqueName="[dimCalendar].[Day].[All]" dimensionUniqueName="[dimCalendar]" displayFolder="" count="0" memberValueDatatype="20" unbalanced="0"/>
    <cacheHierarchy uniqueName="[dimCalendar].[Day Name]" caption="Day Name" attribute="1" defaultMemberUniqueName="[dimCalendar].[Day Name].[All]" allUniqueName="[dimCalendar].[Day Name].[All]" dimensionUniqueName="[dimCalendar]" displayFolder="" count="0" memberValueDatatype="130" unbalanced="0"/>
    <cacheHierarchy uniqueName="[dimCalendar].[Week of Year]" caption="Week of Year" attribute="1" defaultMemberUniqueName="[dimCalendar].[Week of Year].[All]" allUniqueName="[dimCalendar].[Week of Year].[All]" dimensionUniqueName="[dimCalendar]" displayFolder="" count="0" memberValueDatatype="20" unbalanced="0"/>
    <cacheHierarchy uniqueName="[dimCalendar].[YearMonth]" caption="YearMonth" attribute="1" defaultMemberUniqueName="[dimCalendar].[YearMonth].[All]" allUniqueName="[dimCalendar].[YearMonth].[All]" dimensionUniqueName="[dimCalendar]" displayFolder="" count="0" memberValueDatatype="130" unbalanced="0"/>
    <cacheHierarchy uniqueName="[dimCalendar].[MonthYear]" caption="MonthYear" attribute="1" defaultMemberUniqueName="[dimCalendar].[MonthYear].[All]" allUniqueName="[dimCalendar].[MonthYear].[All]" dimensionUniqueName="[dimCalendar]" displayFolder="" count="0" memberValueDatatype="130" unbalanced="0"/>
    <cacheHierarchy uniqueName="[dimCalendar].[IsWeekend]" caption="IsWeekend" attribute="1" defaultMemberUniqueName="[dimCalendar].[IsWeekend].[All]" allUniqueName="[dimCalendar].[IsWeekend].[All]" dimensionUniqueName="[dimCalendar]" displayFolder="" count="0" memberValueDatatype="11" unbalanced="0"/>
    <cacheHierarchy uniqueName="[dimCalendar].[Date (Month)]" caption="Date (Month)" attribute="1" defaultMemberUniqueName="[dimCalendar].[Date (Month)].[All]" allUniqueName="[dimCalendar].[Date (Month)].[All]" dimensionUniqueName="[dimCalendar]" displayFolder="" count="0" memberValueDatatype="130" unbalanced="0"/>
    <cacheHierarchy uniqueName="[DimCustomers].[CustomerID]" caption="CustomerID" attribute="1" defaultMemberUniqueName="[DimCustomers].[CustomerID].[All]" allUniqueName="[DimCustomers].[CustomerID].[All]" dimensionUniqueName="[DimCustomers]" displayFolder="" count="0" memberValueDatatype="130" unbalanced="0"/>
    <cacheHierarchy uniqueName="[DimCustomers].[FullName]" caption="FullName" attribute="1" defaultMemberUniqueName="[DimCustomers].[FullName].[All]" allUniqueName="[DimCustomers].[FullName].[All]" dimensionUniqueName="[DimCustomers]" displayFolder="" count="0" memberValueDatatype="130" unbalanced="0"/>
    <cacheHierarchy uniqueName="[DimCustomers].[Gender]" caption="Gender" attribute="1" defaultMemberUniqueName="[DimCustomers].[Gender].[All]" allUniqueName="[DimCustomers].[Gender].[All]" dimensionUniqueName="[DimCustomers]" displayFolder="" count="0" memberValueDatatype="130" unbalanced="0"/>
    <cacheHierarchy uniqueName="[DimCustomers].[Phone]" caption="Phone" attribute="1" defaultMemberUniqueName="[DimCustomers].[Phone].[All]" allUniqueName="[DimCustomers].[Phone].[All]" dimensionUniqueName="[DimCustomers]" displayFolder="" count="0" memberValueDatatype="20" unbalanced="0"/>
    <cacheHierarchy uniqueName="[DimCustomers].[Email]" caption="Email" attribute="1" defaultMemberUniqueName="[DimCustomers].[Email].[All]" allUniqueName="[DimCustomers].[Email].[All]" dimensionUniqueName="[DimCustomers]" displayFolder="" count="0" memberValueDatatype="130" unbalanced="0"/>
    <cacheHierarchy uniqueName="[DimCustomers].[City]" caption="City" attribute="1" defaultMemberUniqueName="[DimCustomers].[City].[All]" allUniqueName="[DimCustomers].[City].[All]" dimensionUniqueName="[DimCustomers]" displayFolder="" count="0" memberValueDatatype="130" unbalanced="0"/>
    <cacheHierarchy uniqueName="[DimCustomers].[RegistrationDate]" caption="RegistrationDate" attribute="1" time="1" defaultMemberUniqueName="[DimCustomers].[RegistrationDate].[All]" allUniqueName="[DimCustomers].[RegistrationDate].[All]" dimensionUniqueName="[DimCustomers]" displayFolder="" count="0" memberValueDatatype="7" unbalanced="0"/>
    <cacheHierarchy uniqueName="[DimEmployees].[EmployeeID]" caption="EmployeeID" attribute="1" defaultMemberUniqueName="[DimEmployees].[EmployeeID].[All]" allUniqueName="[DimEmployees].[EmployeeID].[All]" dimensionUniqueName="[DimEmployees]" displayFolder="" count="0" memberValueDatatype="130" unbalanced="0"/>
    <cacheHierarchy uniqueName="[DimEmployees].[EmployeeName]" caption="EmployeeName" attribute="1" defaultMemberUniqueName="[DimEmployees].[EmployeeName].[All]" allUniqueName="[DimEmployees].[EmployeeName].[All]" dimensionUniqueName="[DimEmployees]" displayFolder="" count="2" memberValueDatatype="130" unbalanced="0"/>
    <cacheHierarchy uniqueName="[DimEmployees].[Position]" caption="Position" attribute="1" defaultMemberUniqueName="[DimEmployees].[Position].[All]" allUniqueName="[DimEmployees].[Position].[All]" dimensionUniqueName="[DimEmployees]" displayFolder="" count="0" memberValueDatatype="130" unbalanced="0"/>
    <cacheHierarchy uniqueName="[DimEmployees].[HireDate]" caption="HireDate" attribute="1" time="1" defaultMemberUniqueName="[DimEmployees].[HireDate].[All]" allUniqueName="[DimEmployees].[HireDate].[All]" dimensionUniqueName="[DimEmployees]" displayFolder="" count="0" memberValueDatatype="7" unbalanced="0"/>
    <cacheHierarchy uniqueName="[DimEmployees].[Status]" caption="Status" attribute="1" defaultMemberUniqueName="[DimEmployees].[Status].[All]" allUniqueName="[DimEmployees].[Status].[All]" dimensionUniqueName="[DimEmployees]" displayFolder="" count="0" memberValueDatatype="130" unbalanced="0"/>
    <cacheHierarchy uniqueName="[DimProducts].[ProductID]" caption="ProductID" attribute="1" defaultMemberUniqueName="[DimProducts].[ProductID].[All]" allUniqueName="[DimProducts].[ProductID].[All]" dimensionUniqueName="[DimProducts]" displayFolder="" count="0" memberValueDatatype="130" unbalanced="0"/>
    <cacheHierarchy uniqueName="[DimProducts].[ProductName]" caption="ProductName" attribute="1" defaultMemberUniqueName="[DimProducts].[ProductName].[All]" allUniqueName="[DimProducts].[ProductName].[All]" dimensionUniqueName="[DimProducts]" displayFolder="" count="2" memberValueDatatype="130" unbalanced="0">
      <fieldsUsage count="2">
        <fieldUsage x="-1"/>
        <fieldUsage x="2"/>
      </fieldsUsage>
    </cacheHierarchy>
    <cacheHierarchy uniqueName="[DimProducts].[Category]" caption="Category" attribute="1" defaultMemberUniqueName="[DimProducts].[Category].[All]" allUniqueName="[DimProducts].[Category].[All]" dimensionUniqueName="[DimProducts]" displayFolder="" count="2" memberValueDatatype="130" unbalanced="0">
      <fieldsUsage count="2">
        <fieldUsage x="-1"/>
        <fieldUsage x="1"/>
      </fieldsUsage>
    </cacheHierarchy>
    <cacheHierarchy uniqueName="[DimProducts].[CostPrice (MAD)]" caption="CostPrice (MAD)" attribute="1" defaultMemberUniqueName="[DimProducts].[CostPrice (MAD)].[All]" allUniqueName="[DimProducts].[CostPrice (MAD)].[All]" dimensionUniqueName="[DimProducts]" displayFolder="" count="0" memberValueDatatype="5" unbalanced="0"/>
    <cacheHierarchy uniqueName="[DimProducts].[SellingPrice (MAD)]" caption="SellingPrice (MAD)" attribute="1" defaultMemberUniqueName="[DimProducts].[SellingPrice (MAD)].[All]" allUniqueName="[DimProducts].[SellingPrice (MAD)].[All]" dimensionUniqueName="[DimProducts]" displayFolder="" count="0" memberValueDatatype="20" unbalanced="0"/>
    <cacheHierarchy uniqueName="[DimProducts].[Active]" caption="Active" attribute="1" defaultMemberUniqueName="[DimProducts].[Active].[All]" allUniqueName="[DimProducts].[Active].[All]" dimensionUniqueName="[DimProducts]" displayFolder="" count="0" memberValueDatatype="130" unbalanced="0"/>
    <cacheHierarchy uniqueName="[DimProducts].[Supplier]" caption="Supplier" attribute="1" defaultMemberUniqueName="[DimProducts].[Supplier].[All]" allUniqueName="[DimProducts].[Supplier].[All]" dimensionUniqueName="[DimProducts]" displayFolder="" count="0" memberValueDatatype="130" unbalanced="0"/>
    <cacheHierarchy uniqueName="[DimProducts].[PreparationTime]" caption="PreparationTime" attribute="1" defaultMemberUniqueName="[DimProducts].[PreparationTime].[All]" allUniqueName="[DimProducts].[PreparationTime].[All]" dimensionUniqueName="[DimProducts]" displayFolder="" count="0" memberValueDatatype="130" unbalanced="0"/>
    <cacheHierarchy uniqueName="[qry_CleanSales].[SalesID]" caption="SalesID" attribute="1" defaultMemberUniqueName="[qry_CleanSales].[SalesID].[All]" allUniqueName="[qry_CleanSales].[SalesID].[All]" dimensionUniqueName="[qry_CleanSales]" displayFolder="" count="0" memberValueDatatype="130" unbalanced="0"/>
    <cacheHierarchy uniqueName="[qry_CleanSales].[InvoiceID]" caption="InvoiceID" attribute="1" defaultMemberUniqueName="[qry_CleanSales].[InvoiceID].[All]" allUniqueName="[qry_CleanSales].[InvoiceID].[All]" dimensionUniqueName="[qry_CleanSales]" displayFolder="" count="0" memberValueDatatype="130" unbalanced="0"/>
    <cacheHierarchy uniqueName="[qry_CleanSales].[SaleDate]" caption="SaleDate" attribute="1" time="1" defaultMemberUniqueName="[qry_CleanSales].[SaleDate].[All]" allUniqueName="[qry_CleanSales].[SaleDate].[All]" dimensionUniqueName="[qry_CleanSales]" displayFolder="" count="0" memberValueDatatype="7" unbalanced="0"/>
    <cacheHierarchy uniqueName="[qry_CleanSales].[SaleTime]" caption="SaleTime" attribute="1" time="1" defaultMemberUniqueName="[qry_CleanSales].[SaleTime].[All]" allUniqueName="[qry_CleanSales].[SaleTime].[All]" dimensionUniqueName="[qry_CleanSales]" displayFolder="" count="0" memberValueDatatype="7" unbalanced="0"/>
    <cacheHierarchy uniqueName="[qry_CleanSales].[CustomerID]" caption="CustomerID" attribute="1" defaultMemberUniqueName="[qry_CleanSales].[CustomerID].[All]" allUniqueName="[qry_CleanSales].[CustomerID].[All]" dimensionUniqueName="[qry_CleanSales]" displayFolder="" count="0" memberValueDatatype="130" unbalanced="0"/>
    <cacheHierarchy uniqueName="[qry_CleanSales].[ProductID]" caption="ProductID" attribute="1" defaultMemberUniqueName="[qry_CleanSales].[ProductID].[All]" allUniqueName="[qry_CleanSales].[ProductID].[All]" dimensionUniqueName="[qry_CleanSales]" displayFolder="" count="0" memberValueDatatype="130" unbalanced="0"/>
    <cacheHierarchy uniqueName="[qry_CleanSales].[Quantity]" caption="Quantity" attribute="1" defaultMemberUniqueName="[qry_CleanSales].[Quantity].[All]" allUniqueName="[qry_CleanSales].[Quantity].[All]" dimensionUniqueName="[qry_CleanSales]" displayFolder="" count="0" memberValueDatatype="5" unbalanced="0"/>
    <cacheHierarchy uniqueName="[qry_CleanSales].[UnitPrice]" caption="UnitPrice" attribute="1" defaultMemberUniqueName="[qry_CleanSales].[UnitPrice].[All]" allUniqueName="[qry_CleanSales].[UnitPrice].[All]" dimensionUniqueName="[qry_CleanSales]" displayFolder="" count="0" memberValueDatatype="5" unbalanced="0"/>
    <cacheHierarchy uniqueName="[qry_CleanSales].[Discount]" caption="Discount" attribute="1" defaultMemberUniqueName="[qry_CleanSales].[Discount].[All]" allUniqueName="[qry_CleanSales].[Discount].[All]" dimensionUniqueName="[qry_CleanSales]" displayFolder="" count="0" memberValueDatatype="5" unbalanced="0"/>
    <cacheHierarchy uniqueName="[qry_CleanSales].[EmployeeID]" caption="EmployeeID" attribute="1" defaultMemberUniqueName="[qry_CleanSales].[EmployeeID].[All]" allUniqueName="[qry_CleanSales].[EmployeeID].[All]" dimensionUniqueName="[qry_CleanSales]" displayFolder="" count="0" memberValueDatatype="130" unbalanced="0"/>
    <cacheHierarchy uniqueName="[qry_CleanSales].[PaymentMethod]" caption="PaymentMethod" attribute="1" defaultMemberUniqueName="[qry_CleanSales].[PaymentMethod].[All]" allUniqueName="[qry_CleanSales].[PaymentMethod].[All]" dimensionUniqueName="[qry_CleanSales]" displayFolder="" count="2" memberValueDatatype="130" unbalanced="0"/>
    <cacheHierarchy uniqueName="[qry_CleanSales].[LineTotal]" caption="LineTotal" attribute="1" defaultMemberUniqueName="[qry_CleanSales].[LineTotal].[All]" allUniqueName="[qry_CleanSales].[LineTotal].[All]" dimensionUniqueName="[qry_CleanSales]" displayFolder="" count="0" memberValueDatatype="5" unbalanced="0"/>
    <cacheHierarchy uniqueName="[qry_CleanSales].[Month]" caption="Month" attribute="1" defaultMemberUniqueName="[qry_CleanSales].[Month].[All]" allUniqueName="[qry_CleanSales].[Month].[All]" dimensionUniqueName="[qry_CleanSales]" displayFolder="" count="0" memberValueDatatype="130" unbalanced="0"/>
    <cacheHierarchy uniqueName="[qry_CleanSales].[Hour]" caption="Hour" attribute="1" defaultMemberUniqueName="[qry_CleanSales].[Hour].[All]" allUniqueName="[qry_CleanSales].[Hour].[All]" dimensionUniqueName="[qry_CleanSales]" displayFolder="" count="0" memberValueDatatype="5" unbalanced="0"/>
    <cacheHierarchy uniqueName="[qry_CleanSales].[Weekday]" caption="Weekday" attribute="1" defaultMemberUniqueName="[qry_CleanSales].[Weekday].[All]" allUniqueName="[qry_CleanSales].[Weekday].[All]" dimensionUniqueName="[qry_CleanSales]" displayFolder="" count="0" memberValueDatatype="130" unbalanced="0"/>
    <cacheHierarchy uniqueName="[qry_CleanSales].[Category]" caption="Category" attribute="1" defaultMemberUniqueName="[qry_CleanSales].[Category].[All]" allUniqueName="[qry_CleanSales].[Category].[All]" dimensionUniqueName="[qry_CleanSales]" displayFolder="" count="0" memberValueDatatype="130" unbalanced="0"/>
    <cacheHierarchy uniqueName="[qry_CleanSales].[ProductName]" caption="ProductName" attribute="1" defaultMemberUniqueName="[qry_CleanSales].[ProductName].[All]" allUniqueName="[qry_CleanSales].[ProductName].[All]" dimensionUniqueName="[qry_CleanSales]" displayFolder="" count="0" memberValueDatatype="130" unbalanced="0"/>
    <cacheHierarchy uniqueName="[qry_CleanSales].[EmployeeName]" caption="EmployeeName" attribute="1" defaultMemberUniqueName="[qry_CleanSales].[EmployeeName].[All]" allUniqueName="[qry_CleanSales].[EmployeeName].[All]" dimensionUniqueName="[qry_CleanSales]" displayFolder="" count="0" memberValueDatatype="130" unbalanced="0"/>
    <cacheHierarchy uniqueName="[qry_CleanSales].[CostPrice]" caption="CostPrice" attribute="1" defaultMemberUniqueName="[qry_CleanSales].[CostPrice].[All]" allUniqueName="[qry_CleanSales].[CostPrice].[All]" dimensionUniqueName="[qry_CleanSales]" displayFolder="" count="0" memberValueDatatype="5" unbalanced="0"/>
    <cacheHierarchy uniqueName="[qry_CleanSales].[LineCost]" caption="LineCost" attribute="1" defaultMemberUniqueName="[qry_CleanSales].[LineCost].[All]" allUniqueName="[qry_CleanSales].[LineCost].[All]" dimensionUniqueName="[qry_CleanSales]" displayFolder="" count="0" memberValueDatatype="5" unbalanced="0"/>
    <cacheHierarchy uniqueName="[qry_CleanSales].[GrossProfit]" caption="GrossProfit" attribute="1" defaultMemberUniqueName="[qry_CleanSales].[GrossProfit].[All]" allUniqueName="[qry_CleanSales].[GrossProfit].[All]" dimensionUniqueName="[qry_CleanSales]" displayFolder="" count="0" memberValueDatatype="5" unbalanced="0"/>
    <cacheHierarchy uniqueName="[qry_CleanSales].[Profit Margin]" caption="Profit Margin" attribute="1" defaultMemberUniqueName="[qry_CleanSales].[Profit Margin].[All]" allUniqueName="[qry_CleanSales].[Profit Margin].[All]" dimensionUniqueName="[qry_CleanSales]" displayFolder="" count="0" memberValueDatatype="5" unbalanced="0"/>
    <cacheHierarchy uniqueName="[qry_CleanSales].[Weekday2]" caption="Weekday2" attribute="1" defaultMemberUniqueName="[qry_CleanSales].[Weekday2].[All]" allUniqueName="[qry_CleanSales].[Weekday2].[All]" dimensionUniqueName="[qry_CleanSales]" displayFolder="" count="0" memberValueDatatype="20" unbalanced="0"/>
    <cacheHierarchy uniqueName="[A].[Column1]" caption="Column1" attribute="1" defaultMemberUniqueName="[A].[Column1].[All]" allUniqueName="[A].[Column1].[All]" dimensionUniqueName="[A]" displayFolder="" count="0" memberValueDatatype="130" unbalanced="0" hidden="1"/>
    <cacheHierarchy uniqueName="[dimCalendar].[Date (Month Index)]" caption="Date (Month Index)" attribute="1" defaultMemberUniqueName="[dimCalendar].[Date (Month Index)].[All]" allUniqueName="[dimCalendar].[Date (Month Index)].[All]" dimensionUniqueName="[dimCalendar]" displayFolder="" count="0" memberValueDatatype="20" unbalanced="0" hidden="1"/>
    <cacheHierarchy uniqueName="[Measures].[Sum of Year]" caption="Sum of Year" measure="1" displayFolder="" measureGroup="dimCalendar" count="0">
      <extLst>
        <ext xmlns:x15="http://schemas.microsoft.com/office/spreadsheetml/2010/11/main" uri="{B97F6D7D-B522-45F9-BDA1-12C45D357490}">
          <x15:cacheHierarchy aggregatedColumn="1"/>
        </ext>
      </extLst>
    </cacheHierarchy>
    <cacheHierarchy uniqueName="[Measures].[Total Sales]" caption="Total Sales" measure="1" displayFolder="" measureGroup="A" count="0" oneField="1">
      <fieldsUsage count="1">
        <fieldUsage x="0"/>
      </fieldsUsage>
    </cacheHierarchy>
    <cacheHierarchy uniqueName="[Measures].[Total Quantity]" caption="Total Quantity" measure="1" displayFolder="" measureGroup="A" count="0" oneField="1">
      <fieldsUsage count="1">
        <fieldUsage x="6"/>
      </fieldsUsage>
    </cacheHierarchy>
    <cacheHierarchy uniqueName="[Measures].[Total Orders]" caption="Total Orders" measure="1" displayFolder="" measureGroup="A" count="0" oneField="1">
      <fieldsUsage count="1">
        <fieldUsage x="5"/>
      </fieldsUsage>
    </cacheHierarchy>
    <cacheHierarchy uniqueName="[Measures].[Average Order Value]" caption="Average Order Value" measure="1" displayFolder="" measureGroup="A" count="0"/>
    <cacheHierarchy uniqueName="[Measures].[Average Selling Price]" caption="Average Selling Price" measure="1" displayFolder="" measureGroup="A" count="0"/>
    <cacheHierarchy uniqueName="[Measures].[Total Cost]" caption="Total Cost" measure="1" displayFolder="" measureGroup="A" count="0"/>
    <cacheHierarchy uniqueName="[Measures].[Gross Profit]" caption="Gross Profit" measure="1" displayFolder="" measureGroup="A" count="0" oneField="1">
      <fieldsUsage count="1">
        <fieldUsage x="3"/>
      </fieldsUsage>
    </cacheHierarchy>
    <cacheHierarchy uniqueName="[Measures].[Profit Margin %]" caption="Profit Margin %" measure="1" displayFolder="" measureGroup="A" count="0" oneField="1">
      <fieldsUsage count="1">
        <fieldUsage x="4"/>
      </fieldsUsage>
    </cacheHierarchy>
    <cacheHierarchy uniqueName="[Measures].[Average Profit per Order]" caption="Average Profit per Order" measure="1" displayFolder="" measureGroup="A" count="0" oneField="1">
      <fieldsUsage count="1">
        <fieldUsage x="7"/>
      </fieldsUsage>
    </cacheHierarchy>
    <cacheHierarchy uniqueName="[Measures].[Total Discount]" caption="Total Discount" measure="1" displayFolder="" measureGroup="A" count="0"/>
    <cacheHierarchy uniqueName="[Measures].[Discount %]" caption="Discount %" measure="1" displayFolder="" measureGroup="A" count="0"/>
    <cacheHierarchy uniqueName="[Measures].[Average Discount per Order]" caption="Average Discount per Order" measure="1" displayFolder="" measureGroup="A" count="0"/>
    <cacheHierarchy uniqueName="[Measures].[Total Products]" caption="Total Products" measure="1" displayFolder="" measureGroup="A" count="0"/>
    <cacheHierarchy uniqueName="[Measures].[Products Sold]" caption="Products Sold" measure="1" displayFolder="" measureGroup="A" count="0"/>
    <cacheHierarchy uniqueName="[Measures].[Average Sales per Product]" caption="Average Sales per Product" measure="1" displayFolder="" measureGroup="A" count="0"/>
    <cacheHierarchy uniqueName="[Measures].[Average Quantity per Product]" caption="Average Quantity per Product" measure="1" displayFolder="" measureGroup="A" count="0"/>
    <cacheHierarchy uniqueName="[Measures].[Product Sales Contribution %]" caption="Product Sales Contribution %" measure="1" displayFolder="" measureGroup="A" count="0"/>
    <cacheHierarchy uniqueName="[Measures].[Sales YTD]" caption="Sales YTD" measure="1" displayFolder="" measureGroup="A" count="0"/>
    <cacheHierarchy uniqueName="[Measures].[Sales MTD]" caption="Sales MTD" measure="1" displayFolder="" measureGroup="A" count="0"/>
    <cacheHierarchy uniqueName="[Measures].[Running Total]" caption="Running Total" measure="1" displayFolder="" measureGroup="A" count="0"/>
    <cacheHierarchy uniqueName="[Measures].[Last 30 Days Sales]" caption="Last 30 Days Sales" measure="1" displayFolder="" measureGroup="A" count="0"/>
    <cacheHierarchy uniqueName="[Measures].[Average Daily Sales]" caption="Average Daily Sales" measure="1" displayFolder="" measureGroup="A" count="0"/>
    <cacheHierarchy uniqueName="[Measures].[Average Monthly Sales]" caption="Average Monthly Sales" measure="1" displayFolder="" measureGroup="A" count="0"/>
    <cacheHierarchy uniqueName="[Measures].[Last 90 Days Sales]" caption="Last 90 Days Sales" measure="1" displayFolder="" measureGroup="A" count="0"/>
    <cacheHierarchy uniqueName="[Measures].[Total Employees]" caption="Total Employees" measure="1" displayFolder="" measureGroup="A" count="0"/>
    <cacheHierarchy uniqueName="[Measures].[Total Customers]" caption="Total Customers" measure="1" displayFolder="" measureGroup="A" count="0"/>
    <cacheHierarchy uniqueName="[Measures].[Average Items per Order]" caption="Average Items per Order" measure="1" displayFolder="" measureGroup="A" count="0"/>
    <cacheHierarchy uniqueName="[Measures].[Sales per Customer]" caption="Sales per Customer" measure="1" displayFolder="" measureGroup="A" count="0"/>
    <cacheHierarchy uniqueName="[Measures].[Profit per Customer]" caption="Profit per Customer" measure="1" displayFolder="" measureGroup="A" count="0"/>
    <cacheHierarchy uniqueName="[Measures].[Sales per Employee]" caption="Sales per Employee" measure="1" displayFolder="" measureGroup="A" count="0"/>
    <cacheHierarchy uniqueName="[Measures].[Profit per Employee]" caption="Profit per Employee" measure="1" displayFolder="" measureGroup="A" count="0"/>
    <cacheHierarchy uniqueName="[Measures].[Previous Month Sales]" caption="Previous Month Sales" measure="1" displayFolder="" measureGroup="A" count="0"/>
    <cacheHierarchy uniqueName="[Measures].[Sales Difference]" caption="Sales Difference" measure="1" displayFolder="" measureGroup="A" count="0"/>
    <cacheHierarchy uniqueName="[Measures].[MoM Growth %]" caption="MoM Growth %" measure="1" displayFolder="" measureGroup="A" count="0"/>
    <cacheHierarchy uniqueName="[Measures].[__XL_Count dimCalendar]" caption="__XL_Count dimCalendar" measure="1" displayFolder="" measureGroup="dimCalendar" count="0" hidden="1"/>
    <cacheHierarchy uniqueName="[Measures].[__XL_Count qry_CleanSales]" caption="__XL_Count qry_CleanSales" measure="1" displayFolder="" measureGroup="qry_CleanSales" count="0" hidden="1"/>
    <cacheHierarchy uniqueName="[Measures].[__XL_Count DimCustomers]" caption="__XL_Count DimCustomers" measure="1" displayFolder="" measureGroup="DimCustomers" count="0" hidden="1"/>
    <cacheHierarchy uniqueName="[Measures].[__XL_Count DimProducts]" caption="__XL_Count DimProducts" measure="1" displayFolder="" measureGroup="DimProducts" count="0" hidden="1"/>
    <cacheHierarchy uniqueName="[Measures].[__XL_Count DimEmployees]" caption="__XL_Count DimEmployees" measure="1" displayFolder="" measureGroup="DimEmployees" count="0" hidden="1"/>
    <cacheHierarchy uniqueName="[Measures].[__XL_Count Table8]" caption="__XL_Count Table8" measure="1" displayFolder="" measureGroup="A" count="0" hidden="1"/>
    <cacheHierarchy uniqueName="[Measures].[__No measures defined]" caption="__No measures defined" measure="1" displayFolder="" count="0" hidden="1"/>
  </cacheHierarchies>
  <kpis count="0"/>
  <dimensions count="6">
    <dimension name="dimCalendar" uniqueName="[dimCalendar]" caption="dimCalendar"/>
    <dimension name="DimCustomers" uniqueName="[DimCustomers]" caption="DimCustomers"/>
    <dimension name="DimEmployees" uniqueName="[DimEmployees]" caption="DimEmployees"/>
    <dimension name="DimProducts" uniqueName="[DimProducts]" caption="DimProducts"/>
    <dimension measure="1" name="Measures" uniqueName="[Measures]" caption="Measures"/>
    <dimension name="qry_CleanSales" uniqueName="[qry_CleanSales]" caption="qry_CleanSales"/>
  </dimensions>
  <measureGroups count="6">
    <measureGroup name="A" caption="A"/>
    <measureGroup name="dimCalendar" caption="dimCalendar"/>
    <measureGroup name="DimCustomers" caption="DimCustomers"/>
    <measureGroup name="DimEmployees" caption="DimEmployees"/>
    <measureGroup name="DimProducts" caption="DimProducts"/>
    <measureGroup name="qry_CleanSales" caption="qry_CleanSales"/>
  </measureGroups>
  <maps count="8">
    <map measureGroup="1" dimension="0"/>
    <map measureGroup="2" dimension="1"/>
    <map measureGroup="3" dimension="2"/>
    <map measureGroup="4" dimension="3"/>
    <map measureGroup="5" dimension="0"/>
    <map measureGroup="5" dimension="2"/>
    <map measureGroup="5" dimension="3"/>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mail el mghari" refreshedDate="46230.903029398149" backgroundQuery="1" createdVersion="3" refreshedVersion="8" minRefreshableVersion="3" recordCount="0" supportSubquery="1" supportAdvancedDrill="1" xr:uid="{CA87B912-F8EE-4A6C-9782-CEDDB8A9081C}">
  <cacheSource type="external" connectionId="9">
    <extLst>
      <ext xmlns:x14="http://schemas.microsoft.com/office/spreadsheetml/2009/9/main" uri="{F057638F-6D5F-4e77-A914-E7F072B9BCA8}">
        <x14:sourceConnection name="ThisWorkbookDataModel"/>
      </ext>
    </extLst>
  </cacheSource>
  <cacheFields count="0"/>
  <cacheHierarchies count="99">
    <cacheHierarchy uniqueName="[dimCalendar].[Date]" caption="Date" attribute="1" time="1" defaultMemberUniqueName="[dimCalendar].[Date].[All]" allUniqueName="[dimCalendar].[Date].[All]" dimensionUniqueName="[dimCalendar]" displayFolder="" count="0" memberValueDatatype="7" unbalanced="0"/>
    <cacheHierarchy uniqueName="[dimCalendar].[Year]" caption="Year" attribute="1" defaultMemberUniqueName="[dimCalendar].[Year].[All]" allUniqueName="[dimCalendar].[Year].[All]" dimensionUniqueName="[dimCalendar]" displayFolder="" count="2" memberValueDatatype="20" unbalanced="0"/>
    <cacheHierarchy uniqueName="[dimCalendar].[Month Number]" caption="Month Number" attribute="1" defaultMemberUniqueName="[dimCalendar].[Month Number].[All]" allUniqueName="[dimCalendar].[Month Number].[All]" dimensionUniqueName="[dimCalendar]" displayFolder="" count="0" memberValueDatatype="20" unbalanced="0"/>
    <cacheHierarchy uniqueName="[dimCalendar].[Month]" caption="Month" attribute="1" defaultMemberUniqueName="[dimCalendar].[Month].[All]" allUniqueName="[dimCalendar].[Month].[All]" dimensionUniqueName="[dimCalendar]" displayFolder="" count="2" memberValueDatatype="130" unbalanced="0"/>
    <cacheHierarchy uniqueName="[dimCalendar].[Quarter]" caption="Quarter" attribute="1" defaultMemberUniqueName="[dimCalendar].[Quarter].[All]" allUniqueName="[dimCalendar].[Quarter].[All]" dimensionUniqueName="[dimCalendar]" displayFolder="" count="0" memberValueDatatype="130" unbalanced="0"/>
    <cacheHierarchy uniqueName="[dimCalendar].[Day]" caption="Day" attribute="1" defaultMemberUniqueName="[dimCalendar].[Day].[All]" allUniqueName="[dimCalendar].[Day].[All]" dimensionUniqueName="[dimCalendar]" displayFolder="" count="0" memberValueDatatype="20" unbalanced="0"/>
    <cacheHierarchy uniqueName="[dimCalendar].[Day Name]" caption="Day Name" attribute="1" defaultMemberUniqueName="[dimCalendar].[Day Name].[All]" allUniqueName="[dimCalendar].[Day Name].[All]" dimensionUniqueName="[dimCalendar]" displayFolder="" count="0" memberValueDatatype="130" unbalanced="0"/>
    <cacheHierarchy uniqueName="[dimCalendar].[Week of Year]" caption="Week of Year" attribute="1" defaultMemberUniqueName="[dimCalendar].[Week of Year].[All]" allUniqueName="[dimCalendar].[Week of Year].[All]" dimensionUniqueName="[dimCalendar]" displayFolder="" count="0" memberValueDatatype="20" unbalanced="0"/>
    <cacheHierarchy uniqueName="[dimCalendar].[YearMonth]" caption="YearMonth" attribute="1" defaultMemberUniqueName="[dimCalendar].[YearMonth].[All]" allUniqueName="[dimCalendar].[YearMonth].[All]" dimensionUniqueName="[dimCalendar]" displayFolder="" count="0" memberValueDatatype="130" unbalanced="0"/>
    <cacheHierarchy uniqueName="[dimCalendar].[MonthYear]" caption="MonthYear" attribute="1" defaultMemberUniqueName="[dimCalendar].[MonthYear].[All]" allUniqueName="[dimCalendar].[MonthYear].[All]" dimensionUniqueName="[dimCalendar]" displayFolder="" count="0" memberValueDatatype="130" unbalanced="0"/>
    <cacheHierarchy uniqueName="[dimCalendar].[IsWeekend]" caption="IsWeekend" attribute="1" defaultMemberUniqueName="[dimCalendar].[IsWeekend].[All]" allUniqueName="[dimCalendar].[IsWeekend].[All]" dimensionUniqueName="[dimCalendar]" displayFolder="" count="0" memberValueDatatype="11" unbalanced="0"/>
    <cacheHierarchy uniqueName="[dimCalendar].[Date (Month)]" caption="Date (Month)" attribute="1" defaultMemberUniqueName="[dimCalendar].[Date (Month)].[All]" allUniqueName="[dimCalendar].[Date (Month)].[All]" dimensionUniqueName="[dimCalendar]" displayFolder="" count="0" memberValueDatatype="130" unbalanced="0"/>
    <cacheHierarchy uniqueName="[DimCustomers].[CustomerID]" caption="CustomerID" attribute="1" defaultMemberUniqueName="[DimCustomers].[CustomerID].[All]" allUniqueName="[DimCustomers].[CustomerID].[All]" dimensionUniqueName="[DimCustomers]" displayFolder="" count="0" memberValueDatatype="130" unbalanced="0"/>
    <cacheHierarchy uniqueName="[DimCustomers].[FullName]" caption="FullName" attribute="1" defaultMemberUniqueName="[DimCustomers].[FullName].[All]" allUniqueName="[DimCustomers].[FullName].[All]" dimensionUniqueName="[DimCustomers]" displayFolder="" count="0" memberValueDatatype="130" unbalanced="0"/>
    <cacheHierarchy uniqueName="[DimCustomers].[Gender]" caption="Gender" attribute="1" defaultMemberUniqueName="[DimCustomers].[Gender].[All]" allUniqueName="[DimCustomers].[Gender].[All]" dimensionUniqueName="[DimCustomers]" displayFolder="" count="0" memberValueDatatype="130" unbalanced="0"/>
    <cacheHierarchy uniqueName="[DimCustomers].[Phone]" caption="Phone" attribute="1" defaultMemberUniqueName="[DimCustomers].[Phone].[All]" allUniqueName="[DimCustomers].[Phone].[All]" dimensionUniqueName="[DimCustomers]" displayFolder="" count="0" memberValueDatatype="20" unbalanced="0"/>
    <cacheHierarchy uniqueName="[DimCustomers].[Email]" caption="Email" attribute="1" defaultMemberUniqueName="[DimCustomers].[Email].[All]" allUniqueName="[DimCustomers].[Email].[All]" dimensionUniqueName="[DimCustomers]" displayFolder="" count="0" memberValueDatatype="130" unbalanced="0"/>
    <cacheHierarchy uniqueName="[DimCustomers].[City]" caption="City" attribute="1" defaultMemberUniqueName="[DimCustomers].[City].[All]" allUniqueName="[DimCustomers].[City].[All]" dimensionUniqueName="[DimCustomers]" displayFolder="" count="0" memberValueDatatype="130" unbalanced="0"/>
    <cacheHierarchy uniqueName="[DimCustomers].[RegistrationDate]" caption="RegistrationDate" attribute="1" time="1" defaultMemberUniqueName="[DimCustomers].[RegistrationDate].[All]" allUniqueName="[DimCustomers].[RegistrationDate].[All]" dimensionUniqueName="[DimCustomers]" displayFolder="" count="0" memberValueDatatype="7" unbalanced="0"/>
    <cacheHierarchy uniqueName="[DimEmployees].[EmployeeID]" caption="EmployeeID" attribute="1" defaultMemberUniqueName="[DimEmployees].[EmployeeID].[All]" allUniqueName="[DimEmployees].[EmployeeID].[All]" dimensionUniqueName="[DimEmployees]" displayFolder="" count="0" memberValueDatatype="130" unbalanced="0"/>
    <cacheHierarchy uniqueName="[DimEmployees].[EmployeeName]" caption="EmployeeName" attribute="1" defaultMemberUniqueName="[DimEmployees].[EmployeeName].[All]" allUniqueName="[DimEmployees].[EmployeeName].[All]" dimensionUniqueName="[DimEmployees]" displayFolder="" count="2" memberValueDatatype="130" unbalanced="0"/>
    <cacheHierarchy uniqueName="[DimEmployees].[Position]" caption="Position" attribute="1" defaultMemberUniqueName="[DimEmployees].[Position].[All]" allUniqueName="[DimEmployees].[Position].[All]" dimensionUniqueName="[DimEmployees]" displayFolder="" count="0" memberValueDatatype="130" unbalanced="0"/>
    <cacheHierarchy uniqueName="[DimEmployees].[HireDate]" caption="HireDate" attribute="1" time="1" defaultMemberUniqueName="[DimEmployees].[HireDate].[All]" allUniqueName="[DimEmployees].[HireDate].[All]" dimensionUniqueName="[DimEmployees]" displayFolder="" count="0" memberValueDatatype="7" unbalanced="0"/>
    <cacheHierarchy uniqueName="[DimEmployees].[Status]" caption="Status" attribute="1" defaultMemberUniqueName="[DimEmployees].[Status].[All]" allUniqueName="[DimEmployees].[Status].[All]" dimensionUniqueName="[DimEmployees]" displayFolder="" count="0" memberValueDatatype="130" unbalanced="0"/>
    <cacheHierarchy uniqueName="[DimProducts].[ProductID]" caption="ProductID" attribute="1" defaultMemberUniqueName="[DimProducts].[ProductID].[All]" allUniqueName="[DimProducts].[ProductID].[All]" dimensionUniqueName="[DimProducts]" displayFolder="" count="0" memberValueDatatype="130" unbalanced="0"/>
    <cacheHierarchy uniqueName="[DimProducts].[ProductName]" caption="ProductName" attribute="1" defaultMemberUniqueName="[DimProducts].[ProductName].[All]" allUniqueName="[DimProducts].[ProductName].[All]" dimensionUniqueName="[DimProducts]" displayFolder="" count="0" memberValueDatatype="130" unbalanced="0"/>
    <cacheHierarchy uniqueName="[DimProducts].[Category]" caption="Category" attribute="1" defaultMemberUniqueName="[DimProducts].[Category].[All]" allUniqueName="[DimProducts].[Category].[All]" dimensionUniqueName="[DimProducts]" displayFolder="" count="2" memberValueDatatype="130" unbalanced="0"/>
    <cacheHierarchy uniqueName="[DimProducts].[CostPrice (MAD)]" caption="CostPrice (MAD)" attribute="1" defaultMemberUniqueName="[DimProducts].[CostPrice (MAD)].[All]" allUniqueName="[DimProducts].[CostPrice (MAD)].[All]" dimensionUniqueName="[DimProducts]" displayFolder="" count="0" memberValueDatatype="5" unbalanced="0"/>
    <cacheHierarchy uniqueName="[DimProducts].[SellingPrice (MAD)]" caption="SellingPrice (MAD)" attribute="1" defaultMemberUniqueName="[DimProducts].[SellingPrice (MAD)].[All]" allUniqueName="[DimProducts].[SellingPrice (MAD)].[All]" dimensionUniqueName="[DimProducts]" displayFolder="" count="0" memberValueDatatype="20" unbalanced="0"/>
    <cacheHierarchy uniqueName="[DimProducts].[Active]" caption="Active" attribute="1" defaultMemberUniqueName="[DimProducts].[Active].[All]" allUniqueName="[DimProducts].[Active].[All]" dimensionUniqueName="[DimProducts]" displayFolder="" count="0" memberValueDatatype="130" unbalanced="0"/>
    <cacheHierarchy uniqueName="[DimProducts].[Supplier]" caption="Supplier" attribute="1" defaultMemberUniqueName="[DimProducts].[Supplier].[All]" allUniqueName="[DimProducts].[Supplier].[All]" dimensionUniqueName="[DimProducts]" displayFolder="" count="0" memberValueDatatype="130" unbalanced="0"/>
    <cacheHierarchy uniqueName="[DimProducts].[PreparationTime]" caption="PreparationTime" attribute="1" defaultMemberUniqueName="[DimProducts].[PreparationTime].[All]" allUniqueName="[DimProducts].[PreparationTime].[All]" dimensionUniqueName="[DimProducts]" displayFolder="" count="0" memberValueDatatype="130" unbalanced="0"/>
    <cacheHierarchy uniqueName="[qry_CleanSales].[SalesID]" caption="SalesID" attribute="1" defaultMemberUniqueName="[qry_CleanSales].[SalesID].[All]" allUniqueName="[qry_CleanSales].[SalesID].[All]" dimensionUniqueName="[qry_CleanSales]" displayFolder="" count="0" memberValueDatatype="130" unbalanced="0"/>
    <cacheHierarchy uniqueName="[qry_CleanSales].[InvoiceID]" caption="InvoiceID" attribute="1" defaultMemberUniqueName="[qry_CleanSales].[InvoiceID].[All]" allUniqueName="[qry_CleanSales].[InvoiceID].[All]" dimensionUniqueName="[qry_CleanSales]" displayFolder="" count="0" memberValueDatatype="130" unbalanced="0"/>
    <cacheHierarchy uniqueName="[qry_CleanSales].[SaleDate]" caption="SaleDate" attribute="1" time="1" defaultMemberUniqueName="[qry_CleanSales].[SaleDate].[All]" allUniqueName="[qry_CleanSales].[SaleDate].[All]" dimensionUniqueName="[qry_CleanSales]" displayFolder="" count="0" memberValueDatatype="7" unbalanced="0"/>
    <cacheHierarchy uniqueName="[qry_CleanSales].[SaleTime]" caption="SaleTime" attribute="1" time="1" defaultMemberUniqueName="[qry_CleanSales].[SaleTime].[All]" allUniqueName="[qry_CleanSales].[SaleTime].[All]" dimensionUniqueName="[qry_CleanSales]" displayFolder="" count="0" memberValueDatatype="7" unbalanced="0"/>
    <cacheHierarchy uniqueName="[qry_CleanSales].[CustomerID]" caption="CustomerID" attribute="1" defaultMemberUniqueName="[qry_CleanSales].[CustomerID].[All]" allUniqueName="[qry_CleanSales].[CustomerID].[All]" dimensionUniqueName="[qry_CleanSales]" displayFolder="" count="0" memberValueDatatype="130" unbalanced="0"/>
    <cacheHierarchy uniqueName="[qry_CleanSales].[ProductID]" caption="ProductID" attribute="1" defaultMemberUniqueName="[qry_CleanSales].[ProductID].[All]" allUniqueName="[qry_CleanSales].[ProductID].[All]" dimensionUniqueName="[qry_CleanSales]" displayFolder="" count="0" memberValueDatatype="130" unbalanced="0"/>
    <cacheHierarchy uniqueName="[qry_CleanSales].[Quantity]" caption="Quantity" attribute="1" defaultMemberUniqueName="[qry_CleanSales].[Quantity].[All]" allUniqueName="[qry_CleanSales].[Quantity].[All]" dimensionUniqueName="[qry_CleanSales]" displayFolder="" count="0" memberValueDatatype="5" unbalanced="0"/>
    <cacheHierarchy uniqueName="[qry_CleanSales].[UnitPrice]" caption="UnitPrice" attribute="1" defaultMemberUniqueName="[qry_CleanSales].[UnitPrice].[All]" allUniqueName="[qry_CleanSales].[UnitPrice].[All]" dimensionUniqueName="[qry_CleanSales]" displayFolder="" count="0" memberValueDatatype="5" unbalanced="0"/>
    <cacheHierarchy uniqueName="[qry_CleanSales].[Discount]" caption="Discount" attribute="1" defaultMemberUniqueName="[qry_CleanSales].[Discount].[All]" allUniqueName="[qry_CleanSales].[Discount].[All]" dimensionUniqueName="[qry_CleanSales]" displayFolder="" count="0" memberValueDatatype="5" unbalanced="0"/>
    <cacheHierarchy uniqueName="[qry_CleanSales].[EmployeeID]" caption="EmployeeID" attribute="1" defaultMemberUniqueName="[qry_CleanSales].[EmployeeID].[All]" allUniqueName="[qry_CleanSales].[EmployeeID].[All]" dimensionUniqueName="[qry_CleanSales]" displayFolder="" count="0" memberValueDatatype="130" unbalanced="0"/>
    <cacheHierarchy uniqueName="[qry_CleanSales].[PaymentMethod]" caption="PaymentMethod" attribute="1" defaultMemberUniqueName="[qry_CleanSales].[PaymentMethod].[All]" allUniqueName="[qry_CleanSales].[PaymentMethod].[All]" dimensionUniqueName="[qry_CleanSales]" displayFolder="" count="2" memberValueDatatype="130" unbalanced="0"/>
    <cacheHierarchy uniqueName="[qry_CleanSales].[LineTotal]" caption="LineTotal" attribute="1" defaultMemberUniqueName="[qry_CleanSales].[LineTotal].[All]" allUniqueName="[qry_CleanSales].[LineTotal].[All]" dimensionUniqueName="[qry_CleanSales]" displayFolder="" count="0" memberValueDatatype="5" unbalanced="0"/>
    <cacheHierarchy uniqueName="[qry_CleanSales].[Month]" caption="Month" attribute="1" defaultMemberUniqueName="[qry_CleanSales].[Month].[All]" allUniqueName="[qry_CleanSales].[Month].[All]" dimensionUniqueName="[qry_CleanSales]" displayFolder="" count="0" memberValueDatatype="130" unbalanced="0"/>
    <cacheHierarchy uniqueName="[qry_CleanSales].[Hour]" caption="Hour" attribute="1" defaultMemberUniqueName="[qry_CleanSales].[Hour].[All]" allUniqueName="[qry_CleanSales].[Hour].[All]" dimensionUniqueName="[qry_CleanSales]" displayFolder="" count="0" memberValueDatatype="5" unbalanced="0"/>
    <cacheHierarchy uniqueName="[qry_CleanSales].[Weekday]" caption="Weekday" attribute="1" defaultMemberUniqueName="[qry_CleanSales].[Weekday].[All]" allUniqueName="[qry_CleanSales].[Weekday].[All]" dimensionUniqueName="[qry_CleanSales]" displayFolder="" count="0" memberValueDatatype="130" unbalanced="0"/>
    <cacheHierarchy uniqueName="[qry_CleanSales].[Category]" caption="Category" attribute="1" defaultMemberUniqueName="[qry_CleanSales].[Category].[All]" allUniqueName="[qry_CleanSales].[Category].[All]" dimensionUniqueName="[qry_CleanSales]" displayFolder="" count="0" memberValueDatatype="130" unbalanced="0"/>
    <cacheHierarchy uniqueName="[qry_CleanSales].[ProductName]" caption="ProductName" attribute="1" defaultMemberUniqueName="[qry_CleanSales].[ProductName].[All]" allUniqueName="[qry_CleanSales].[ProductName].[All]" dimensionUniqueName="[qry_CleanSales]" displayFolder="" count="0" memberValueDatatype="130" unbalanced="0"/>
    <cacheHierarchy uniqueName="[qry_CleanSales].[EmployeeName]" caption="EmployeeName" attribute="1" defaultMemberUniqueName="[qry_CleanSales].[EmployeeName].[All]" allUniqueName="[qry_CleanSales].[EmployeeName].[All]" dimensionUniqueName="[qry_CleanSales]" displayFolder="" count="0" memberValueDatatype="130" unbalanced="0"/>
    <cacheHierarchy uniqueName="[qry_CleanSales].[CostPrice]" caption="CostPrice" attribute="1" defaultMemberUniqueName="[qry_CleanSales].[CostPrice].[All]" allUniqueName="[qry_CleanSales].[CostPrice].[All]" dimensionUniqueName="[qry_CleanSales]" displayFolder="" count="0" memberValueDatatype="5" unbalanced="0"/>
    <cacheHierarchy uniqueName="[qry_CleanSales].[LineCost]" caption="LineCost" attribute="1" defaultMemberUniqueName="[qry_CleanSales].[LineCost].[All]" allUniqueName="[qry_CleanSales].[LineCost].[All]" dimensionUniqueName="[qry_CleanSales]" displayFolder="" count="0" memberValueDatatype="5" unbalanced="0"/>
    <cacheHierarchy uniqueName="[qry_CleanSales].[GrossProfit]" caption="GrossProfit" attribute="1" defaultMemberUniqueName="[qry_CleanSales].[GrossProfit].[All]" allUniqueName="[qry_CleanSales].[GrossProfit].[All]" dimensionUniqueName="[qry_CleanSales]" displayFolder="" count="0" memberValueDatatype="5" unbalanced="0"/>
    <cacheHierarchy uniqueName="[qry_CleanSales].[Profit Margin]" caption="Profit Margin" attribute="1" defaultMemberUniqueName="[qry_CleanSales].[Profit Margin].[All]" allUniqueName="[qry_CleanSales].[Profit Margin].[All]" dimensionUniqueName="[qry_CleanSales]" displayFolder="" count="0" memberValueDatatype="5" unbalanced="0"/>
    <cacheHierarchy uniqueName="[qry_CleanSales].[Weekday2]" caption="Weekday2" attribute="1" defaultMemberUniqueName="[qry_CleanSales].[Weekday2].[All]" allUniqueName="[qry_CleanSales].[Weekday2].[All]" dimensionUniqueName="[qry_CleanSales]" displayFolder="" count="0" memberValueDatatype="20" unbalanced="0"/>
    <cacheHierarchy uniqueName="[A].[Column1]" caption="Column1" attribute="1" defaultMemberUniqueName="[A].[Column1].[All]" allUniqueName="[A].[Column1].[All]" dimensionUniqueName="[A]" displayFolder="" count="0" memberValueDatatype="130" unbalanced="0" hidden="1"/>
    <cacheHierarchy uniqueName="[dimCalendar].[Date (Month Index)]" caption="Date (Month Index)" attribute="1" defaultMemberUniqueName="[dimCalendar].[Date (Month Index)].[All]" allUniqueName="[dimCalendar].[Date (Month Index)].[All]" dimensionUniqueName="[dimCalendar]" displayFolder="" count="0" memberValueDatatype="20" unbalanced="0" hidden="1"/>
    <cacheHierarchy uniqueName="[Measures].[Sum of Year]" caption="Sum of Year" measure="1" displayFolder="" measureGroup="dimCalendar" count="0">
      <extLst>
        <ext xmlns:x15="http://schemas.microsoft.com/office/spreadsheetml/2010/11/main" uri="{B97F6D7D-B522-45F9-BDA1-12C45D357490}">
          <x15:cacheHierarchy aggregatedColumn="1"/>
        </ext>
      </extLst>
    </cacheHierarchy>
    <cacheHierarchy uniqueName="[Measures].[Total Sales]" caption="Total Sales" measure="1" displayFolder="" measureGroup="A" count="0"/>
    <cacheHierarchy uniqueName="[Measures].[Total Quantity]" caption="Total Quantity" measure="1" displayFolder="" measureGroup="A" count="0"/>
    <cacheHierarchy uniqueName="[Measures].[Total Orders]" caption="Total Orders" measure="1" displayFolder="" measureGroup="A" count="0"/>
    <cacheHierarchy uniqueName="[Measures].[Average Order Value]" caption="Average Order Value" measure="1" displayFolder="" measureGroup="A" count="0"/>
    <cacheHierarchy uniqueName="[Measures].[Average Selling Price]" caption="Average Selling Price" measure="1" displayFolder="" measureGroup="A" count="0"/>
    <cacheHierarchy uniqueName="[Measures].[Total Cost]" caption="Total Cost" measure="1" displayFolder="" measureGroup="A" count="0"/>
    <cacheHierarchy uniqueName="[Measures].[Gross Profit]" caption="Gross Profit" measure="1" displayFolder="" measureGroup="A" count="0"/>
    <cacheHierarchy uniqueName="[Measures].[Profit Margin %]" caption="Profit Margin %" measure="1" displayFolder="" measureGroup="A" count="0"/>
    <cacheHierarchy uniqueName="[Measures].[Average Profit per Order]" caption="Average Profit per Order" measure="1" displayFolder="" measureGroup="A" count="0"/>
    <cacheHierarchy uniqueName="[Measures].[Total Discount]" caption="Total Discount" measure="1" displayFolder="" measureGroup="A" count="0"/>
    <cacheHierarchy uniqueName="[Measures].[Discount %]" caption="Discount %" measure="1" displayFolder="" measureGroup="A" count="0"/>
    <cacheHierarchy uniqueName="[Measures].[Average Discount per Order]" caption="Average Discount per Order" measure="1" displayFolder="" measureGroup="A" count="0"/>
    <cacheHierarchy uniqueName="[Measures].[Total Products]" caption="Total Products" measure="1" displayFolder="" measureGroup="A" count="0"/>
    <cacheHierarchy uniqueName="[Measures].[Products Sold]" caption="Products Sold" measure="1" displayFolder="" measureGroup="A" count="0"/>
    <cacheHierarchy uniqueName="[Measures].[Average Sales per Product]" caption="Average Sales per Product" measure="1" displayFolder="" measureGroup="A" count="0"/>
    <cacheHierarchy uniqueName="[Measures].[Average Quantity per Product]" caption="Average Quantity per Product" measure="1" displayFolder="" measureGroup="A" count="0"/>
    <cacheHierarchy uniqueName="[Measures].[Product Sales Contribution %]" caption="Product Sales Contribution %" measure="1" displayFolder="" measureGroup="A" count="0"/>
    <cacheHierarchy uniqueName="[Measures].[Sales YTD]" caption="Sales YTD" measure="1" displayFolder="" measureGroup="A" count="0"/>
    <cacheHierarchy uniqueName="[Measures].[Sales MTD]" caption="Sales MTD" measure="1" displayFolder="" measureGroup="A" count="0"/>
    <cacheHierarchy uniqueName="[Measures].[Running Total]" caption="Running Total" measure="1" displayFolder="" measureGroup="A" count="0"/>
    <cacheHierarchy uniqueName="[Measures].[Last 30 Days Sales]" caption="Last 30 Days Sales" measure="1" displayFolder="" measureGroup="A" count="0"/>
    <cacheHierarchy uniqueName="[Measures].[Average Daily Sales]" caption="Average Daily Sales" measure="1" displayFolder="" measureGroup="A" count="0"/>
    <cacheHierarchy uniqueName="[Measures].[Average Monthly Sales]" caption="Average Monthly Sales" measure="1" displayFolder="" measureGroup="A" count="0"/>
    <cacheHierarchy uniqueName="[Measures].[Last 90 Days Sales]" caption="Last 90 Days Sales" measure="1" displayFolder="" measureGroup="A" count="0"/>
    <cacheHierarchy uniqueName="[Measures].[Total Employees]" caption="Total Employees" measure="1" displayFolder="" measureGroup="A" count="0"/>
    <cacheHierarchy uniqueName="[Measures].[Total Customers]" caption="Total Customers" measure="1" displayFolder="" measureGroup="A" count="0"/>
    <cacheHierarchy uniqueName="[Measures].[Average Items per Order]" caption="Average Items per Order" measure="1" displayFolder="" measureGroup="A" count="0"/>
    <cacheHierarchy uniqueName="[Measures].[Sales per Customer]" caption="Sales per Customer" measure="1" displayFolder="" measureGroup="A" count="0"/>
    <cacheHierarchy uniqueName="[Measures].[Profit per Customer]" caption="Profit per Customer" measure="1" displayFolder="" measureGroup="A" count="0"/>
    <cacheHierarchy uniqueName="[Measures].[Sales per Employee]" caption="Sales per Employee" measure="1" displayFolder="" measureGroup="A" count="0"/>
    <cacheHierarchy uniqueName="[Measures].[Profit per Employee]" caption="Profit per Employee" measure="1" displayFolder="" measureGroup="A" count="0"/>
    <cacheHierarchy uniqueName="[Measures].[Previous Month Sales]" caption="Previous Month Sales" measure="1" displayFolder="" measureGroup="A" count="0"/>
    <cacheHierarchy uniqueName="[Measures].[Sales Difference]" caption="Sales Difference" measure="1" displayFolder="" measureGroup="A" count="0"/>
    <cacheHierarchy uniqueName="[Measures].[MoM Growth %]" caption="MoM Growth %" measure="1" displayFolder="" measureGroup="A" count="0"/>
    <cacheHierarchy uniqueName="[Measures].[__XL_Count dimCalendar]" caption="__XL_Count dimCalendar" measure="1" displayFolder="" measureGroup="dimCalendar" count="0" hidden="1"/>
    <cacheHierarchy uniqueName="[Measures].[__XL_Count qry_CleanSales]" caption="__XL_Count qry_CleanSales" measure="1" displayFolder="" measureGroup="qry_CleanSales" count="0" hidden="1"/>
    <cacheHierarchy uniqueName="[Measures].[__XL_Count DimCustomers]" caption="__XL_Count DimCustomers" measure="1" displayFolder="" measureGroup="DimCustomers" count="0" hidden="1"/>
    <cacheHierarchy uniqueName="[Measures].[__XL_Count DimProducts]" caption="__XL_Count DimProducts" measure="1" displayFolder="" measureGroup="DimProducts" count="0" hidden="1"/>
    <cacheHierarchy uniqueName="[Measures].[__XL_Count DimEmployees]" caption="__XL_Count DimEmployees" measure="1" displayFolder="" measureGroup="DimEmployees" count="0" hidden="1"/>
    <cacheHierarchy uniqueName="[Measures].[__XL_Count Table8]" caption="__XL_Count Table8" measure="1" displayFolder="" measureGroup="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8935381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58B28F-7F11-4FDB-8FEE-0979A1B70BF7}" name="PivotTable6" cacheId="12" applyNumberFormats="0" applyBorderFormats="0" applyFontFormats="0" applyPatternFormats="0" applyAlignmentFormats="0" applyWidthHeightFormats="1" dataCaption="Values" tag="d1c550b0-e9d8-490e-a353-077ab5296e26" updatedVersion="8" minRefreshableVersion="3" useAutoFormatting="1" subtotalHiddenItems="1" itemPrintTitles="1" createdVersion="8" indent="0" outline="1" outlineData="1" multipleFieldFilters="0" chartFormat="45">
  <location ref="P2:V8" firstHeaderRow="0" firstDataRow="1" firstDataCol="1"/>
  <pivotFields count="8">
    <pivotField dataField="1" subtotalTop="0" showAll="0" defaultSubtotal="0"/>
    <pivotField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6">
    <i>
      <x v="3"/>
    </i>
    <i>
      <x v="4"/>
    </i>
    <i>
      <x v="1"/>
    </i>
    <i>
      <x v="2"/>
    </i>
    <i>
      <x/>
    </i>
    <i t="grand">
      <x/>
    </i>
  </rowItems>
  <colFields count="1">
    <field x="-2"/>
  </colFields>
  <colItems count="6">
    <i>
      <x/>
    </i>
    <i i="1">
      <x v="1"/>
    </i>
    <i i="2">
      <x v="2"/>
    </i>
    <i i="3">
      <x v="3"/>
    </i>
    <i i="4">
      <x v="4"/>
    </i>
    <i i="5">
      <x v="5"/>
    </i>
  </colItems>
  <dataFields count="6">
    <dataField fld="0" subtotal="count" baseField="0" baseItem="0"/>
    <dataField fld="5" subtotal="count" baseField="0" baseItem="0"/>
    <dataField fld="3" subtotal="count" baseField="0" baseItem="0"/>
    <dataField fld="4" subtotal="count" baseField="0" baseItem="0"/>
    <dataField fld="6" subtotal="count" baseField="0" baseItem="0"/>
    <dataField fld="7" subtotal="count" baseField="0" baseItem="0"/>
  </dataFields>
  <chartFormats count="13">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27" format="3" series="1">
      <pivotArea type="data" outline="0" fieldPosition="0">
        <references count="1">
          <reference field="4294967294" count="1" selected="0">
            <x v="0"/>
          </reference>
        </references>
      </pivotArea>
    </chartFormat>
    <chartFormat chart="28" format="4" series="1">
      <pivotArea type="data" outline="0" fieldPosition="0">
        <references count="1">
          <reference field="4294967294" count="1" selected="0">
            <x v="0"/>
          </reference>
        </references>
      </pivotArea>
    </chartFormat>
    <chartFormat chart="29" format="5"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0"/>
          </reference>
        </references>
      </pivotArea>
    </chartFormat>
    <chartFormat chart="39" format="5"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4" format="5" series="1">
      <pivotArea type="data" outline="0" fieldPosition="0">
        <references count="1">
          <reference field="4294967294" count="1" selected="0">
            <x v="0"/>
          </reference>
        </references>
      </pivotArea>
    </chartFormat>
  </chartFormats>
  <pivotHierarchies count="99">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2" iMeasureHier="58">
      <autoFilter ref="A1">
        <filterColumn colId="0">
          <top10 val="5" filterVal="5"/>
        </filterColumn>
      </autoFilter>
    </filter>
  </filters>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alendar]"/>
        <x15:activeTabTopLevelEntity name="[DimProducts]"/>
        <x15:activeTabTopLevelEntity name="[DimEmployees]"/>
        <x15:activeTabTopLevelEntity name="[qry_Clean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74B746-1FB9-45EB-95AF-63AC337FC53B}" name="PivotTable5" cacheId="10" applyNumberFormats="0" applyBorderFormats="0" applyFontFormats="0" applyPatternFormats="0" applyAlignmentFormats="0" applyWidthHeightFormats="1" dataCaption="Values" tag="be185192-bd08-4dd7-8017-d251c411f32b" updatedVersion="8" minRefreshableVersion="3" useAutoFormatting="1" subtotalHiddenItems="1" itemPrintTitles="1" createdVersion="8" indent="0" outline="1" outlineData="1" multipleFieldFilters="0" chartFormat="48">
  <location ref="M2:N6" firstHeaderRow="1" firstDataRow="1" firstDataCol="1"/>
  <pivotFields count="4">
    <pivotField dataField="1" subtotalTop="0" showAll="0" defaultSubtotal="0"/>
    <pivotField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s>
  <rowFields count="1">
    <field x="3"/>
  </rowFields>
  <rowItems count="4">
    <i>
      <x/>
    </i>
    <i>
      <x v="1"/>
    </i>
    <i>
      <x v="2"/>
    </i>
    <i t="grand">
      <x/>
    </i>
  </rowItems>
  <colItems count="1">
    <i/>
  </colItems>
  <dataFields count="1">
    <dataField fld="0" subtotal="count" baseField="0" baseItem="0"/>
  </dataFields>
  <chartFormats count="15">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27" format="3" series="1">
      <pivotArea type="data" outline="0" fieldPosition="0">
        <references count="1">
          <reference field="4294967294" count="1" selected="0">
            <x v="0"/>
          </reference>
        </references>
      </pivotArea>
    </chartFormat>
    <chartFormat chart="28" format="4" series="1">
      <pivotArea type="data" outline="0" fieldPosition="0">
        <references count="1">
          <reference field="4294967294" count="1" selected="0">
            <x v="0"/>
          </reference>
        </references>
      </pivotArea>
    </chartFormat>
    <chartFormat chart="29" format="5"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0"/>
          </reference>
        </references>
      </pivotArea>
    </chartFormat>
    <chartFormat chart="39" format="5" series="1">
      <pivotArea type="data" outline="0" fieldPosition="0">
        <references count="1">
          <reference field="4294967294" count="1" selected="0">
            <x v="0"/>
          </reference>
        </references>
      </pivotArea>
    </chartFormat>
    <chartFormat chart="44" format="5" series="1">
      <pivotArea type="data" outline="0" fieldPosition="0">
        <references count="1">
          <reference field="4294967294" count="1" selected="0">
            <x v="0"/>
          </reference>
        </references>
      </pivotArea>
    </chartFormat>
    <chartFormat chart="44" format="6">
      <pivotArea type="data" outline="0" fieldPosition="0">
        <references count="2">
          <reference field="4294967294" count="1" selected="0">
            <x v="0"/>
          </reference>
          <reference field="3" count="1" selected="0">
            <x v="0"/>
          </reference>
        </references>
      </pivotArea>
    </chartFormat>
    <chartFormat chart="44" format="7">
      <pivotArea type="data" outline="0" fieldPosition="0">
        <references count="2">
          <reference field="4294967294" count="1" selected="0">
            <x v="0"/>
          </reference>
          <reference field="3" count="1" selected="0">
            <x v="1"/>
          </reference>
        </references>
      </pivotArea>
    </chartFormat>
    <chartFormat chart="44" format="8">
      <pivotArea type="data" outline="0" fieldPosition="0">
        <references count="2">
          <reference field="4294967294" count="1" selected="0">
            <x v="0"/>
          </reference>
          <reference field="3" count="1" selected="0">
            <x v="2"/>
          </reference>
        </references>
      </pivotArea>
    </chartFormat>
  </chartFormats>
  <pivotHierarchies count="9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1" iMeasureHier="58">
      <autoFilter ref="A1">
        <filterColumn colId="0">
          <top10 val="10" filterVal="10"/>
        </filterColumn>
      </autoFilter>
    </filter>
  </filters>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alendar]"/>
        <x15:activeTabTopLevelEntity name="[DimProducts]"/>
        <x15:activeTabTopLevelEntity name="[DimEmployees]"/>
        <x15:activeTabTopLevelEntity name="[qry_Clean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119057-9C0D-485B-BF45-9BA5BE3DECB6}" name="PivotTable1" cacheId="6" applyNumberFormats="0" applyBorderFormats="0" applyFontFormats="0" applyPatternFormats="0" applyAlignmentFormats="0" applyWidthHeightFormats="1" dataCaption="Values" tag="ddf4ce67-3ff0-4a7d-ba99-a98853b99152" updatedVersion="8" minRefreshableVersion="3" useAutoFormatting="1" subtotalHiddenItems="1" itemPrintTitles="1" createdVersion="8" indent="0" outline="1" outlineData="1" multipleFieldFilters="0" chartFormat="40">
  <location ref="J2:K6" firstHeaderRow="1" firstDataRow="1" firstDataCol="1"/>
  <pivotFields count="5">
    <pivotField dataField="1" subtotalTop="0" showAll="0" defaultSubtotal="0"/>
    <pivotField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4">
    <i>
      <x v="1"/>
    </i>
    <i>
      <x/>
    </i>
    <i>
      <x v="2"/>
    </i>
    <i t="grand">
      <x/>
    </i>
  </rowItems>
  <colItems count="1">
    <i/>
  </colItems>
  <dataFields count="1">
    <dataField fld="0" subtotal="count" baseField="0" baseItem="0"/>
  </dataFields>
  <chartFormats count="9">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27" format="3" series="1">
      <pivotArea type="data" outline="0" fieldPosition="0">
        <references count="1">
          <reference field="4294967294" count="1" selected="0">
            <x v="0"/>
          </reference>
        </references>
      </pivotArea>
    </chartFormat>
    <chartFormat chart="28" format="4" series="1">
      <pivotArea type="data" outline="0" fieldPosition="0">
        <references count="1">
          <reference field="4294967294" count="1" selected="0">
            <x v="0"/>
          </reference>
        </references>
      </pivotArea>
    </chartFormat>
    <chartFormat chart="29" format="5"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0"/>
          </reference>
        </references>
      </pivotArea>
    </chartFormat>
    <chartFormat chart="39" format="5" series="1">
      <pivotArea type="data" outline="0" fieldPosition="0">
        <references count="1">
          <reference field="4294967294" count="1" selected="0">
            <x v="0"/>
          </reference>
        </references>
      </pivotArea>
    </chartFormat>
  </chartFormats>
  <pivotHierarchies count="9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1" iMeasureHier="58">
      <autoFilter ref="A1">
        <filterColumn colId="0">
          <top10 val="10" filterVal="10"/>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alendar]"/>
        <x15:activeTabTopLevelEntity name="[DimProducts]"/>
        <x15:activeTabTopLevelEntity name="[DimEmployees]"/>
        <x15:activeTabTopLevelEntity name="[qry_Clean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4A45348-BACD-448A-B85B-25FAF6272B59}" name="PivotTable2" cacheId="7" applyNumberFormats="0" applyBorderFormats="0" applyFontFormats="0" applyPatternFormats="0" applyAlignmentFormats="0" applyWidthHeightFormats="1" dataCaption="Values" tag="0a12d5e1-d6be-4206-a300-b531d7414a6d" updatedVersion="8" minRefreshableVersion="3" useAutoFormatting="1" subtotalHiddenItems="1" itemPrintTitles="1" createdVersion="8" indent="0" outline="1" outlineData="1" multipleFieldFilters="0" chartFormat="8">
  <location ref="A2:B9"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fld="0" subtotal="count" baseField="0" baseItem="0"/>
  </dataFields>
  <chartFormats count="1">
    <chartFormat chart="7" format="2" series="1">
      <pivotArea type="data" outline="0" fieldPosition="0">
        <references count="1">
          <reference field="4294967294" count="1" selected="0">
            <x v="0"/>
          </reference>
        </references>
      </pivotArea>
    </chartFormat>
  </chartFormats>
  <pivotHierarchies count="9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alendar]"/>
        <x15:activeTabTopLevelEntity name="[DimProducts]"/>
        <x15:activeTabTopLevelEntity name="[DimEmployees]"/>
        <x15:activeTabTopLevelEntity name="[qry_Clean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B7B535-E707-400C-B86C-05463E72A7C0}" name="PivotTable4" cacheId="9" applyNumberFormats="0" applyBorderFormats="0" applyFontFormats="0" applyPatternFormats="0" applyAlignmentFormats="0" applyWidthHeightFormats="1" dataCaption="Values" tag="aa65f3e3-0b30-4e74-9648-d8bcaaef70fc" updatedVersion="8" minRefreshableVersion="3" useAutoFormatting="1" subtotalHiddenItems="1" itemPrintTitles="1" createdVersion="8" indent="0" outline="1" outlineData="1" multipleFieldFilters="0" chartFormat="32">
  <location ref="G2:H13" firstHeaderRow="1" firstDataRow="1" firstDataCol="1"/>
  <pivotFields count="4">
    <pivotField dataField="1" subtotalTop="0" showAll="0" defaultSubtotal="0"/>
    <pivotField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11">
    <i>
      <x v="7"/>
    </i>
    <i>
      <x v="1"/>
    </i>
    <i>
      <x v="4"/>
    </i>
    <i>
      <x v="3"/>
    </i>
    <i>
      <x v="8"/>
    </i>
    <i>
      <x/>
    </i>
    <i>
      <x v="5"/>
    </i>
    <i>
      <x v="2"/>
    </i>
    <i>
      <x v="9"/>
    </i>
    <i>
      <x v="6"/>
    </i>
    <i t="grand">
      <x/>
    </i>
  </rowItems>
  <colItems count="1">
    <i/>
  </colItems>
  <dataFields count="1">
    <dataField fld="0" subtotal="count" baseField="0" baseItem="0"/>
  </dataFields>
  <chartFormats count="8">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27" format="3" series="1">
      <pivotArea type="data" outline="0" fieldPosition="0">
        <references count="1">
          <reference field="4294967294" count="1" selected="0">
            <x v="0"/>
          </reference>
        </references>
      </pivotArea>
    </chartFormat>
    <chartFormat chart="28" format="4" series="1">
      <pivotArea type="data" outline="0" fieldPosition="0">
        <references count="1">
          <reference field="4294967294" count="1" selected="0">
            <x v="0"/>
          </reference>
        </references>
      </pivotArea>
    </chartFormat>
    <chartFormat chart="29" format="5"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0"/>
          </reference>
        </references>
      </pivotArea>
    </chartFormat>
  </chartFormats>
  <pivotHierarchies count="9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1" iMeasureHier="58">
      <autoFilter ref="A1">
        <filterColumn colId="0">
          <top10 val="10" filterVal="10"/>
        </filterColumn>
      </autoFilter>
    </filter>
  </filters>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alendar]"/>
        <x15:activeTabTopLevelEntity name="[DimProducts]"/>
        <x15:activeTabTopLevelEntity name="[DimEmployees]"/>
        <x15:activeTabTopLevelEntity name="[qry_Clean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4EAEFBD-DFE1-458A-84AF-9855764FEC2D}" name="PivotTable3" cacheId="8" applyNumberFormats="0" applyBorderFormats="0" applyFontFormats="0" applyPatternFormats="0" applyAlignmentFormats="0" applyWidthHeightFormats="1" dataCaption="Values" tag="c638c749-df88-4acb-a140-4a18fa3277be" updatedVersion="8" minRefreshableVersion="3" useAutoFormatting="1" subtotalHiddenItems="1" itemPrintTitles="1" createdVersion="8" indent="0" outline="1" outlineData="1" multipleFieldFilters="0" chartFormat="15">
  <location ref="D2:E10" firstHeaderRow="1" firstDataRow="1" firstDataCol="1"/>
  <pivotFields count="3">
    <pivotField dataField="1" subtotalTop="0" showAll="0" defaultSubtotal="0"/>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8">
    <i>
      <x v="4"/>
    </i>
    <i>
      <x v="5"/>
    </i>
    <i>
      <x v="2"/>
    </i>
    <i>
      <x/>
    </i>
    <i>
      <x v="1"/>
    </i>
    <i>
      <x v="6"/>
    </i>
    <i>
      <x v="3"/>
    </i>
    <i t="grand">
      <x/>
    </i>
  </rowItems>
  <colItems count="1">
    <i/>
  </colItems>
  <dataFields count="1">
    <dataField fld="0" subtotal="count" baseField="0" baseItem="0"/>
  </dataFields>
  <chartFormats count="3">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9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alendar]"/>
        <x15:activeTabTopLevelEntity name="[DimProducts]"/>
        <x15:activeTabTopLevelEntity name="[DimEmployees]"/>
        <x15:activeTabTopLevelEntity name="[qry_Clean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E887DEE-D465-4811-970A-58720B06902F}" sourceName="[dimCalendar].[Month]">
  <pivotTables>
    <pivotTable tabId="27" name="PivotTable6"/>
    <pivotTable tabId="27" name="PivotTable3"/>
    <pivotTable tabId="27" name="PivotTable4"/>
    <pivotTable tabId="27" name="PivotTable5"/>
    <pivotTable tabId="27" name="PivotTable1"/>
    <pivotTable tabId="27" name="PivotTable2"/>
  </pivotTables>
  <data>
    <olap pivotCacheId="989353816">
      <levels count="2">
        <level uniqueName="[dimCalendar].[Month].[(All)]" sourceCaption="(All)" count="0"/>
        <level uniqueName="[dimCalendar].[Month].[Month]" sourceCaption="Month" count="12">
          <ranges>
            <range startItem="0">
              <i n="[dimCalendar].[Month].&amp;[January]" c="January"/>
              <i n="[dimCalendar].[Month].&amp;[February]" c="February"/>
              <i n="[dimCalendar].[Month].&amp;[March]" c="March"/>
              <i n="[dimCalendar].[Month].&amp;[April]" c="April"/>
              <i n="[dimCalendar].[Month].&amp;[May]" c="May"/>
              <i n="[dimCalendar].[Month].&amp;[June]" c="June"/>
              <i n="[dimCalendar].[Month].&amp;[July]" c="July" nd="1"/>
              <i n="[dimCalendar].[Month].&amp;[August]" c="August" nd="1"/>
              <i n="[dimCalendar].[Month].&amp;[September]" c="September" nd="1"/>
              <i n="[dimCalendar].[Month].&amp;[October]" c="October" nd="1"/>
              <i n="[dimCalendar].[Month].&amp;[November]" c="November" nd="1"/>
              <i n="[dimCalendar].[Month].&amp;[December]" c="December" nd="1"/>
            </range>
          </ranges>
        </level>
      </levels>
      <selections count="1">
        <selection n="[dimCalendar].[Month].[All]"/>
      </selections>
    </olap>
  </data>
  <extLst>
    <x:ext xmlns:x15="http://schemas.microsoft.com/office/spreadsheetml/2010/11/main" uri="{470722E0-AACD-4C17-9CDC-17EF765DBC7E}">
      <x15:slicerCacheHideItemsWithNoData count="1">
        <x15:slicerCacheOlapLevelName uniqueName="[dimCalendar].[Month].[Month]" count="6"/>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F6FE91D-F07B-421F-92DF-124B1388DC8A}" sourceName="[DimProducts].[Category]">
  <pivotTables>
    <pivotTable tabId="27" name="PivotTable6"/>
    <pivotTable tabId="27" name="PivotTable1"/>
    <pivotTable tabId="27" name="PivotTable2"/>
    <pivotTable tabId="27" name="PivotTable3"/>
    <pivotTable tabId="27" name="PivotTable4"/>
    <pivotTable tabId="27" name="PivotTable5"/>
  </pivotTables>
  <data>
    <olap pivotCacheId="989353816">
      <levels count="2">
        <level uniqueName="[DimProducts].[Category].[(All)]" sourceCaption="(All)" count="0"/>
        <level uniqueName="[DimProducts].[Category].[Category]" sourceCaption="Category" count="7">
          <ranges>
            <range startItem="0">
              <i n="[DimProducts].[Category].&amp;[Burger]" c="Burger"/>
              <i n="[DimProducts].[Category].&amp;[Dessert]" c="Dessert"/>
              <i n="[DimProducts].[Category].&amp;[Drinks]" c="Drinks"/>
              <i n="[DimProducts].[Category].&amp;[Pizza]" c="Pizza"/>
              <i n="[DimProducts].[Category].&amp;[Sandwich]" c="Sandwich"/>
              <i n="[DimProducts].[Category].&amp;[Sides]" c="Sides"/>
              <i n="[DimProducts].[Category].&amp;[Tacos]" c="Tacos"/>
            </range>
          </ranges>
        </level>
      </levels>
      <selections count="1">
        <selection n="[DimProducts].[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Name" xr10:uid="{478EDD79-3B8F-4050-B801-DC8EDB04EBF1}" sourceName="[DimEmployees].[EmployeeName]">
  <pivotTables>
    <pivotTable tabId="27" name="PivotTable6"/>
    <pivotTable tabId="27" name="PivotTable1"/>
    <pivotTable tabId="27" name="PivotTable2"/>
    <pivotTable tabId="27" name="PivotTable3"/>
    <pivotTable tabId="27" name="PivotTable4"/>
    <pivotTable tabId="27" name="PivotTable5"/>
  </pivotTables>
  <data>
    <olap pivotCacheId="989353816">
      <levels count="2">
        <level uniqueName="[DimEmployees].[EmployeeName].[(All)]" sourceCaption="(All)" count="0"/>
        <level uniqueName="[DimEmployees].[EmployeeName].[EmployeeName]" sourceCaption="EmployeeName" count="8">
          <ranges>
            <range startItem="0">
              <i n="[DimEmployees].[EmployeeName].&amp;[Hamza El Fassi]" c="Hamza El Fassi"/>
              <i n="[DimEmployees].[EmployeeName].&amp;[Salma Idrissi]" c="Salma Idrissi"/>
              <i n="[DimEmployees].[EmployeeName].&amp;[Youssef Amrani]" c="Youssef Amrani"/>
              <i n="[DimEmployees].[EmployeeName].&amp;[Ayoub Tazi]" c="Ayoub Tazi" nd="1"/>
              <i n="[DimEmployees].[EmployeeName].&amp;[Imane Alaoui]" c="Imane Alaoui" nd="1"/>
              <i n="[DimEmployees].[EmployeeName].&amp;[Khalid Chraibi]" c="Khalid Chraibi" nd="1"/>
              <i n="[DimEmployees].[EmployeeName].&amp;[Omar Berrada]" c="Omar Berrada" nd="1"/>
              <i n="[DimEmployees].[EmployeeName].&amp;[Sara Bennani]" c="Sara Bennani" nd="1"/>
            </range>
          </ranges>
        </level>
      </levels>
      <selections count="1">
        <selection n="[DimEmployees].[EmployeeName].[All]"/>
      </selections>
    </olap>
  </data>
  <extLst>
    <x:ext xmlns:x15="http://schemas.microsoft.com/office/spreadsheetml/2010/11/main" uri="{470722E0-AACD-4C17-9CDC-17EF765DBC7E}">
      <x15:slicerCacheHideItemsWithNoData count="1">
        <x15:slicerCacheOlapLevelName uniqueName="[DimEmployees].[EmployeeName].[EmployeeName]" count="5"/>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Method" xr10:uid="{C0C12F8D-E490-4108-BA54-9643416A20D2}" sourceName="[qry_CleanSales].[PaymentMethod]">
  <pivotTables>
    <pivotTable tabId="27" name="PivotTable6"/>
    <pivotTable tabId="27" name="PivotTable1"/>
    <pivotTable tabId="27" name="PivotTable2"/>
    <pivotTable tabId="27" name="PivotTable3"/>
    <pivotTable tabId="27" name="PivotTable4"/>
    <pivotTable tabId="27" name="PivotTable5"/>
  </pivotTables>
  <data>
    <olap pivotCacheId="989353816">
      <levels count="2">
        <level uniqueName="[qry_CleanSales].[PaymentMethod].[(All)]" sourceCaption="(All)" count="0"/>
        <level uniqueName="[qry_CleanSales].[PaymentMethod].[PaymentMethod]" sourceCaption="PaymentMethod" count="3">
          <ranges>
            <range startItem="0">
              <i n="[qry_CleanSales].[PaymentMethod].&amp;[Card]" c="Card"/>
              <i n="[qry_CleanSales].[PaymentMethod].&amp;[Cash]" c="Cash"/>
              <i n="[qry_CleanSales].[PaymentMethod].&amp;[Mobile]" c="Mobile"/>
            </range>
          </ranges>
        </level>
      </levels>
      <selections count="1">
        <selection n="[qry_CleanSales].[PaymentMethod].[All]"/>
      </selections>
    </olap>
  </data>
  <extLst>
    <x:ext xmlns:x15="http://schemas.microsoft.com/office/spreadsheetml/2010/11/main" uri="{470722E0-AACD-4C17-9CDC-17EF765DBC7E}">
      <x15:slicerCacheHideItemsWithNoData count="1">
        <x15:slicerCacheOlapLevelName uniqueName="[qry_CleanSales].[PaymentMethod].[PaymentMethod]"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F88D052-CB1D-4CED-9B14-20D25FD9BB95}" sourceName="[dimCalendar].[Year]">
  <pivotTables>
    <pivotTable tabId="27" name="PivotTable6"/>
  </pivotTables>
  <data>
    <olap pivotCacheId="989353816">
      <levels count="2">
        <level uniqueName="[dimCalendar].[Year].[(All)]" sourceCaption="(All)" count="0"/>
        <level uniqueName="[dimCalendar].[Year].[Year]" sourceCaption="Year" count="6">
          <ranges>
            <range startItem="0">
              <i n="[dimCalendar].[Year].&amp;[2026]" c="2026"/>
              <i n="[dimCalendar].[Year].&amp;[2027]" c="2027" nd="1"/>
              <i n="[dimCalendar].[Year].&amp;[2028]" c="2028" nd="1"/>
              <i n="[dimCalendar].[Year].&amp;[2029]" c="2029" nd="1"/>
              <i n="[dimCalendar].[Year].&amp;[2030]" c="2030" nd="1"/>
              <i n="[dimCalendar].[Year].&amp;[2031]" c="2031" nd="1"/>
            </range>
          </ranges>
        </level>
      </levels>
      <selections count="1">
        <selection n="[dimCalendar].[Year].[All]"/>
      </selections>
    </olap>
  </data>
  <extLst>
    <x:ext xmlns:x15="http://schemas.microsoft.com/office/spreadsheetml/2010/11/main" uri="{470722E0-AACD-4C17-9CDC-17EF765DBC7E}">
      <x15:slicerCacheHideItemsWithNoData count="1">
        <x15:slicerCacheOlapLevelName uniqueName="[dimCalendar].[Year].[Year]" count="5"/>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95DA2E2C-A63E-4572-B1C1-8E28DE39F209}" cache="Slicer_Month" caption="Month" columnCount="2" level="1" style="DAYS" rowHeight="249238"/>
  <slicer name="Category" xr10:uid="{C74FFBD1-C5E0-4C96-B19F-948F46A33B34}" cache="Slicer_Category" caption="Category" columnCount="2" level="1" style="DAYS" rowHeight="249238"/>
  <slicer name="EmployeeName" xr10:uid="{816D4A6A-8A8A-4B28-9980-47DDDE0D98E5}" cache="Slicer_EmployeeName" caption="EmployeeName" startItem="1" level="1" style="DAYS" rowHeight="249238"/>
  <slicer name="PaymentMethod" xr10:uid="{4D6D7234-EEEC-4E23-8696-8C3786907F1F}" cache="Slicer_PaymentMethod" caption="PaymentMethod" level="1" rowHeight="249238"/>
  <slicer name="PaymentMethod 3" xr10:uid="{F5411E16-9C59-4F41-BCE8-BF8B653B34C7}" cache="Slicer_PaymentMethod" caption="PaymentMethod" level="1" style="DAYS" rowHeight="249238"/>
  <slicer name="Year" xr10:uid="{51C89D00-8007-4A87-8CBA-554C36966B2A}" cache="Slicer_Year" caption="Year" level="1" style="DAYS" rowHeight="24923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55C4FF-BC21-446F-84A8-6011A4D265D3}" name="tblSales" displayName="tblSales" ref="A1:W167" totalsRowShown="0">
  <autoFilter ref="A1:W167" xr:uid="{FF55C4FF-BC21-446F-84A8-6011A4D265D3}"/>
  <sortState xmlns:xlrd2="http://schemas.microsoft.com/office/spreadsheetml/2017/richdata2" ref="A2:M167">
    <sortCondition ref="C1:C167"/>
  </sortState>
  <tableColumns count="23">
    <tableColumn id="1" xr3:uid="{726C493F-EDE1-410C-AF25-045B7401A083}" name="SalesID"/>
    <tableColumn id="2" xr3:uid="{AA3EA319-0DCB-422B-BCC7-40CB14602285}" name="InvoiceID"/>
    <tableColumn id="3" xr3:uid="{EB8EEB49-D606-4342-99FD-967AB3591F75}" name="SaleDate"/>
    <tableColumn id="4" xr3:uid="{0121D981-280D-4F60-96EB-0F0683538CD7}" name="SaleTime"/>
    <tableColumn id="5" xr3:uid="{F89C1126-9F91-4274-8994-268AFD25517D}" name="CustomerID"/>
    <tableColumn id="6" xr3:uid="{97ADED3B-1BD4-4007-B335-D3CDC0BBE19B}" name="ProductID"/>
    <tableColumn id="7" xr3:uid="{34151AD5-BB57-4AD0-AC1E-E87BE8DE82D5}" name="Quantity"/>
    <tableColumn id="8" xr3:uid="{9E110AF3-5677-4A39-B6F7-F7AFB97F4500}" name="UnitPrice"/>
    <tableColumn id="9" xr3:uid="{2B239296-FCA2-4397-84B5-F5FA168FE440}" name="Discount"/>
    <tableColumn id="10" xr3:uid="{F022DFA8-0D08-4498-AC9C-C3692BC7CC63}" name="EmployeeID"/>
    <tableColumn id="11" xr3:uid="{A80ECB72-34F0-48F6-BFF2-7BAA6D733BC5}" name="PaymentMethod"/>
    <tableColumn id="12" xr3:uid="{6828AB85-E271-4337-A0DE-7D65E4BD9BCD}" name="LineTotal" dataDxfId="42">
      <calculatedColumnFormula>(tblSales[[#This Row],[Quantity]]*tblSales[[#This Row],[UnitPrice]])-tblSales[[#This Row],[Discount]]</calculatedColumnFormula>
    </tableColumn>
    <tableColumn id="13" xr3:uid="{C916A069-DC5B-4309-B83F-2D89355BC8DE}" name="Month" dataDxfId="41">
      <calculatedColumnFormula>TEXT(tblSales[[#This Row],[SaleDate]],"mmm")</calculatedColumnFormula>
    </tableColumn>
    <tableColumn id="14" xr3:uid="{86E2101C-1563-4194-891D-AA27530CF220}" name="Hour" dataDxfId="40">
      <calculatedColumnFormula>HOUR(tblSales[[#This Row],[SaleTime]])</calculatedColumnFormula>
    </tableColumn>
    <tableColumn id="15" xr3:uid="{F9CD45A5-B2D3-4C86-ADD6-B72921900EB3}" name="Weekday" dataDxfId="39">
      <calculatedColumnFormula>TEXT(tblSales[[#This Row],[SaleDate]],"ddd")</calculatedColumnFormula>
    </tableColumn>
    <tableColumn id="16" xr3:uid="{7F43BFD3-C3D8-49F1-AE22-459153532322}" name="Category" dataDxfId="38"/>
    <tableColumn id="17" xr3:uid="{437AD512-CF67-45D3-8344-86040BC422C7}" name="ProductName" dataDxfId="37"/>
    <tableColumn id="18" xr3:uid="{D690DB58-FB4C-4F2D-9E25-23A78645E884}" name="EmployeeName" dataDxfId="36"/>
    <tableColumn id="22" xr3:uid="{AFD3430F-DF29-42BF-BF2D-ED9BB96672E4}" name="CostPrice" dataDxfId="35"/>
    <tableColumn id="19" xr3:uid="{CC84F9CA-F929-4D90-84AB-6B7F4989B947}" name="LineCost" dataDxfId="34">
      <calculatedColumnFormula>tblSales[[#This Row],[Quantity]]*tblSales[[#This Row],[CostPrice]]</calculatedColumnFormula>
    </tableColumn>
    <tableColumn id="20" xr3:uid="{8846DC8A-110A-4C3F-8B66-7B23F92B0BE1}" name="GrossProfit" dataDxfId="33">
      <calculatedColumnFormula>tblSales[[#This Row],[LineTotal]]-tblSales[[#This Row],[LineCost]]</calculatedColumnFormula>
    </tableColumn>
    <tableColumn id="21" xr3:uid="{651B1E35-7C10-4EC5-A2F3-5BC8B2F09086}" name="Profit Margin" dataDxfId="32">
      <calculatedColumnFormula>IF(tblSales[[#This Row],[LineTotal]]=0,0,tblSales[[#This Row],[GrossProfit]]/tblSales[[#This Row],[LineTotal]])</calculatedColumnFormula>
    </tableColumn>
    <tableColumn id="23" xr3:uid="{EFAA3E78-3C5D-4B00-BA6F-ED8C81D260C9}" name="Weekday2" dataDxfId="31">
      <calculatedColumnFormula>WEEKDAY(tblSales[[#This Row],[SaleDate]],2)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2371588-5744-484E-896F-9B5DB5DC1306}" name="Table4" displayName="Table4" ref="A1:B7" totalsRowShown="0" headerRowDxfId="30" dataDxfId="29">
  <autoFilter ref="A1:B7" xr:uid="{E2371588-5744-484E-896F-9B5DB5DC1306}"/>
  <tableColumns count="2">
    <tableColumn id="1" xr3:uid="{2605E42F-4C4B-479D-A843-86FD29918409}" name="العنصر" dataDxfId="28"/>
    <tableColumn id="2" xr3:uid="{855EC805-90A4-4F35-A318-625F9E300001}" name="القيمة" dataDxfId="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009CC5-8EB2-40BA-AB26-39FFA6004B0F}" name="tblProducts" displayName="tblProducts" ref="A1:H41" totalsRowShown="0" headerRowDxfId="26" dataDxfId="25">
  <tableColumns count="8">
    <tableColumn id="1" xr3:uid="{FA64A863-A3E5-4A8D-9959-1F311E7DFB0D}" name="ProductID" dataDxfId="24"/>
    <tableColumn id="2" xr3:uid="{EEEA3839-25C1-4550-9A43-BDA325FE2F92}" name="ProductName" dataDxfId="23"/>
    <tableColumn id="3" xr3:uid="{E79EC596-8985-4ABC-AA40-02B92DF09703}" name="Category" dataDxfId="22"/>
    <tableColumn id="13" xr3:uid="{B90932E3-1646-480D-B079-93D4A8476410}" name="CostPrice (MAD)" dataDxfId="21"/>
    <tableColumn id="14" xr3:uid="{A89C8E33-C4E6-48AD-838D-12C91381EFCE}" name="SellingPrice (MAD)" dataDxfId="20"/>
    <tableColumn id="15" xr3:uid="{51EFA5B3-0A3D-413B-96B9-2B6A4AD82BF8}" name="Active" dataDxfId="19"/>
    <tableColumn id="16" xr3:uid="{C6E0627E-4958-4DF2-B4E2-A2F0C204F506}" name="Supplier" dataDxfId="18"/>
    <tableColumn id="17" xr3:uid="{F3BB709D-D9DB-4374-9749-94B903B084EF}" name="PreparationTime" dataDxfId="1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BF398D-A216-4D61-8230-0DA4BF0B06B7}" name="tblCustomers" displayName="tblCustomers" ref="A1:G31" totalsRowShown="0" headerRowDxfId="16" dataDxfId="15">
  <autoFilter ref="A1:G31" xr:uid="{1BBF398D-A216-4D61-8230-0DA4BF0B06B7}"/>
  <tableColumns count="7">
    <tableColumn id="1" xr3:uid="{F5D8CC88-FA73-4CA7-8BD5-67A2F654F60F}" name="CustomerID" dataDxfId="14"/>
    <tableColumn id="2" xr3:uid="{FEC123A8-E172-4480-AE7B-58E5BBEBD447}" name="FullName" dataDxfId="13"/>
    <tableColumn id="3" xr3:uid="{DB7A3671-FB67-4738-BBDA-A517E06DCE5E}" name="Gender" dataDxfId="12"/>
    <tableColumn id="4" xr3:uid="{DBF3DD78-26E2-4B1E-8E68-E9B66BD8819C}" name="Phone" dataDxfId="11"/>
    <tableColumn id="5" xr3:uid="{4BD509AD-1D0E-4957-845C-244565BFF622}" name="Email" dataDxfId="10" dataCellStyle="Hyperlink"/>
    <tableColumn id="6" xr3:uid="{40E6FCD0-DE8E-4C05-9C3B-B5B9166F0692}" name="City" dataDxfId="9"/>
    <tableColumn id="7" xr3:uid="{367737A2-6D5E-4886-B755-4CA289E6655F}" name="RegistrationDate" dataDxfId="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16B7B2B-6407-405B-A1EC-F855B2E22AC5}" name="tblEmployee" displayName="tblEmployee" ref="A1:E9" totalsRowShown="0" headerRowDxfId="7" dataDxfId="6">
  <autoFilter ref="A1:E9" xr:uid="{A16B7B2B-6407-405B-A1EC-F855B2E22AC5}"/>
  <tableColumns count="5">
    <tableColumn id="1" xr3:uid="{2BD4FA72-BBEC-416F-91A1-2E653640AC2E}" name="EmployeeID" dataDxfId="5"/>
    <tableColumn id="2" xr3:uid="{CFFB8C69-0B95-4442-AC5B-7D0C92923347}" name="EmployeeName" dataDxfId="4"/>
    <tableColumn id="3" xr3:uid="{8E78C054-6A85-4FF3-B20B-0F040E32C410}" name="Position" dataDxfId="3"/>
    <tableColumn id="4" xr3:uid="{97BE59DD-C7CF-4E6D-8068-13EC8FDF70A5}" name="HireDate" dataDxfId="2"/>
    <tableColumn id="5" xr3:uid="{813DD4DA-82F0-4DC1-86F4-488D92DF9C41}" name="Status" dataDxfId="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7407300-634F-4A1B-A3E0-096AE2686A47}" name="Measures" displayName="Measures" ref="A1:A12" totalsRowShown="0">
  <autoFilter ref="A1:A12" xr:uid="{A7407300-634F-4A1B-A3E0-096AE2686A47}"/>
  <tableColumns count="1">
    <tableColumn id="1" xr3:uid="{161020DA-D998-449F-BA5B-AC7F57092E42}" name="Column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D8E4360-C648-4468-A0CB-967F5C4A28B7}" name="Table12" displayName="Table12" ref="A1:F6" totalsRowShown="0">
  <autoFilter ref="A1:F6" xr:uid="{BD8E4360-C648-4468-A0CB-967F5C4A28B7}"/>
  <tableColumns count="6">
    <tableColumn id="1" xr3:uid="{3A4B8810-DD06-44B1-ACD9-876499D6EC8A}" name="KPI VALUES"/>
    <tableColumn id="2" xr3:uid="{32E52FC9-BC20-46F4-8811-7150DBAB4286}" name="Value" dataDxfId="0"/>
    <tableColumn id="3" xr3:uid="{1829EA48-9E3D-4A60-922F-24197DE05C1F}" name="CHART DATA"/>
    <tableColumn id="4" xr3:uid="{9641F1D5-CEA2-4597-9DD8-AB9003C2A180}" name="Value2"/>
    <tableColumn id="5" xr3:uid="{6DB18A90-2664-4B73-BFD2-B06CB350B63A}" name="FILTER VALUES"/>
    <tableColumn id="6" xr3:uid="{A78D2B15-D85F-45D2-8931-F4D0EC1A4109}" name="Value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C5A13E-9E8B-46EF-A8C3-53092A283C7B}" name="Table1" displayName="Table1" ref="A1:A8" totalsRowShown="0" headerRowDxfId="45" dataDxfId="44">
  <autoFilter ref="A1:A8" xr:uid="{B7C5A13E-9E8B-46EF-A8C3-53092A283C7B}"/>
  <tableColumns count="1">
    <tableColumn id="1" xr3:uid="{B40AD462-AFAD-4967-9DA8-0E9146638844}" name="Category" dataDxfId="4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hyperlink" Target="mailto:sara.tazi@email.com" TargetMode="External"/><Relationship Id="rId13" Type="http://schemas.openxmlformats.org/officeDocument/2006/relationships/hyperlink" Target="mailto:ayoub.boussaid@email.com" TargetMode="External"/><Relationship Id="rId18" Type="http://schemas.openxmlformats.org/officeDocument/2006/relationships/hyperlink" Target="mailto:soukaina.bakkali@email.com" TargetMode="External"/><Relationship Id="rId26" Type="http://schemas.openxmlformats.org/officeDocument/2006/relationships/hyperlink" Target="mailto:lina.bennis@email.com" TargetMode="External"/><Relationship Id="rId3" Type="http://schemas.openxmlformats.org/officeDocument/2006/relationships/hyperlink" Target="mailto:youssef.benali@email.com" TargetMode="External"/><Relationship Id="rId21" Type="http://schemas.openxmlformats.org/officeDocument/2006/relationships/hyperlink" Target="mailto:bilal.moujahid@email.com" TargetMode="External"/><Relationship Id="rId7" Type="http://schemas.openxmlformats.org/officeDocument/2006/relationships/hyperlink" Target="mailto:hamza.elfassi@email.com" TargetMode="External"/><Relationship Id="rId12" Type="http://schemas.openxmlformats.org/officeDocument/2006/relationships/hyperlink" Target="mailto:hind.idrissi@email.com" TargetMode="External"/><Relationship Id="rId17" Type="http://schemas.openxmlformats.org/officeDocument/2006/relationships/hyperlink" Target="mailto:adil.chouaib@email.com" TargetMode="External"/><Relationship Id="rId25" Type="http://schemas.openxmlformats.org/officeDocument/2006/relationships/hyperlink" Target="mailto:ismail.benkirane@email.com" TargetMode="External"/><Relationship Id="rId2" Type="http://schemas.openxmlformats.org/officeDocument/2006/relationships/hyperlink" Target="mailto:fatima.alaoui@email.com" TargetMode="External"/><Relationship Id="rId16" Type="http://schemas.openxmlformats.org/officeDocument/2006/relationships/hyperlink" Target="mailto:nadia.mansouri@email.com" TargetMode="External"/><Relationship Id="rId20" Type="http://schemas.openxmlformats.org/officeDocument/2006/relationships/hyperlink" Target="mailto:ikram.khatib@email.com" TargetMode="External"/><Relationship Id="rId29" Type="http://schemas.openxmlformats.org/officeDocument/2006/relationships/hyperlink" Target="mailto:yassine.ghazi@email.com" TargetMode="External"/><Relationship Id="rId1" Type="http://schemas.openxmlformats.org/officeDocument/2006/relationships/hyperlink" Target="mailto:ahmed.elamrani@email.com" TargetMode="External"/><Relationship Id="rId6" Type="http://schemas.openxmlformats.org/officeDocument/2006/relationships/hyperlink" Target="mailto:imane.chraibi@email.com" TargetMode="External"/><Relationship Id="rId11" Type="http://schemas.openxmlformats.org/officeDocument/2006/relationships/hyperlink" Target="mailto:khalid.amrani@email.com" TargetMode="External"/><Relationship Id="rId24" Type="http://schemas.openxmlformats.org/officeDocument/2006/relationships/hyperlink" Target="mailto:ghita.azzouzi@email.com" TargetMode="External"/><Relationship Id="rId5" Type="http://schemas.openxmlformats.org/officeDocument/2006/relationships/hyperlink" Target="mailto:omar.berrada@email.com" TargetMode="External"/><Relationship Id="rId15" Type="http://schemas.openxmlformats.org/officeDocument/2006/relationships/hyperlink" Target="mailto:zakaria.naciri@email.com" TargetMode="External"/><Relationship Id="rId23" Type="http://schemas.openxmlformats.org/officeDocument/2006/relationships/hyperlink" Target="mailto:hicham.mokri@email.com" TargetMode="External"/><Relationship Id="rId28" Type="http://schemas.openxmlformats.org/officeDocument/2006/relationships/hyperlink" Target="mailto:wafa.bouzidi@email.com" TargetMode="External"/><Relationship Id="rId10" Type="http://schemas.openxmlformats.org/officeDocument/2006/relationships/hyperlink" Target="mailto:asmae.bennani@email.com" TargetMode="External"/><Relationship Id="rId19" Type="http://schemas.openxmlformats.org/officeDocument/2006/relationships/hyperlink" Target="mailto:rachid.lahcen@email.com" TargetMode="External"/><Relationship Id="rId31" Type="http://schemas.openxmlformats.org/officeDocument/2006/relationships/table" Target="../tables/table4.xml"/><Relationship Id="rId4" Type="http://schemas.openxmlformats.org/officeDocument/2006/relationships/hyperlink" Target="mailto:salma.idrissi@email.com" TargetMode="External"/><Relationship Id="rId9" Type="http://schemas.openxmlformats.org/officeDocument/2006/relationships/hyperlink" Target="mailto:mehdi.ouali@email.com" TargetMode="External"/><Relationship Id="rId14" Type="http://schemas.openxmlformats.org/officeDocument/2006/relationships/hyperlink" Target="mailto:meryem.lahlou@email.com" TargetMode="External"/><Relationship Id="rId22" Type="http://schemas.openxmlformats.org/officeDocument/2006/relationships/hyperlink" Target="mailto:chaimae.yousfi@email.com" TargetMode="External"/><Relationship Id="rId27" Type="http://schemas.openxmlformats.org/officeDocument/2006/relationships/hyperlink" Target="mailto:karim.haddad@email.com" TargetMode="External"/><Relationship Id="rId30" Type="http://schemas.openxmlformats.org/officeDocument/2006/relationships/hyperlink" Target="mailto:doha.fihri@email.com"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1AB7D-6078-49D7-91DD-3557623251B4}">
  <sheetPr codeName="Sheet8"/>
  <dimension ref="A1:W167"/>
  <sheetViews>
    <sheetView topLeftCell="J1" workbookViewId="0">
      <selection activeCell="C5" sqref="C5"/>
    </sheetView>
  </sheetViews>
  <sheetFormatPr defaultRowHeight="14.25" x14ac:dyDescent="0.45"/>
  <cols>
    <col min="2" max="2" width="10.1328125" customWidth="1"/>
    <col min="3" max="3" width="16.796875" customWidth="1"/>
    <col min="4" max="4" width="10" customWidth="1"/>
    <col min="5" max="5" width="12.19921875" customWidth="1"/>
    <col min="6" max="6" width="10.59765625" customWidth="1"/>
    <col min="7" max="7" width="9.33203125" customWidth="1"/>
    <col min="8" max="8" width="10" customWidth="1"/>
    <col min="9" max="9" width="9.6640625" customWidth="1"/>
    <col min="10" max="10" width="12.265625" customWidth="1"/>
    <col min="11" max="11" width="15.59765625" customWidth="1"/>
    <col min="12" max="12" width="12.53125" customWidth="1"/>
    <col min="14" max="14" width="14.33203125" customWidth="1"/>
    <col min="15" max="15" width="10.86328125" customWidth="1"/>
    <col min="16" max="16" width="10.3984375" customWidth="1"/>
    <col min="17" max="17" width="14.3984375" customWidth="1"/>
    <col min="18" max="19" width="16" customWidth="1"/>
    <col min="20" max="20" width="11.9296875" customWidth="1"/>
    <col min="21" max="21" width="13.3984375" customWidth="1"/>
    <col min="22" max="22" width="14.73046875" style="9" customWidth="1"/>
  </cols>
  <sheetData>
    <row r="1" spans="1:23" x14ac:dyDescent="0.45">
      <c r="A1" t="s">
        <v>240</v>
      </c>
      <c r="B1" t="s">
        <v>241</v>
      </c>
      <c r="C1" t="s">
        <v>242</v>
      </c>
      <c r="D1" t="s">
        <v>243</v>
      </c>
      <c r="E1" t="s">
        <v>97</v>
      </c>
      <c r="F1" t="s">
        <v>8</v>
      </c>
      <c r="G1" t="s">
        <v>244</v>
      </c>
      <c r="H1" t="s">
        <v>245</v>
      </c>
      <c r="I1" t="s">
        <v>246</v>
      </c>
      <c r="J1" t="s">
        <v>219</v>
      </c>
      <c r="K1" t="s">
        <v>247</v>
      </c>
      <c r="L1" t="s">
        <v>682</v>
      </c>
      <c r="M1" t="s">
        <v>683</v>
      </c>
      <c r="N1" t="s">
        <v>684</v>
      </c>
      <c r="O1" t="s">
        <v>685</v>
      </c>
      <c r="P1" t="s">
        <v>0</v>
      </c>
      <c r="Q1" t="s">
        <v>9</v>
      </c>
      <c r="R1" t="s">
        <v>220</v>
      </c>
      <c r="S1" t="s">
        <v>90</v>
      </c>
      <c r="T1" t="s">
        <v>688</v>
      </c>
      <c r="U1" t="s">
        <v>689</v>
      </c>
      <c r="V1" s="9" t="s">
        <v>690</v>
      </c>
      <c r="W1" s="11" t="s">
        <v>693</v>
      </c>
    </row>
    <row r="2" spans="1:23" x14ac:dyDescent="0.45">
      <c r="A2" t="s">
        <v>481</v>
      </c>
      <c r="B2" t="s">
        <v>482</v>
      </c>
      <c r="C2" t="s">
        <v>483</v>
      </c>
      <c r="D2" t="s">
        <v>484</v>
      </c>
      <c r="E2" t="s">
        <v>117</v>
      </c>
      <c r="F2" t="s">
        <v>66</v>
      </c>
      <c r="G2">
        <v>2</v>
      </c>
      <c r="H2">
        <v>12</v>
      </c>
      <c r="I2">
        <v>0</v>
      </c>
      <c r="J2" t="s">
        <v>222</v>
      </c>
      <c r="K2" t="s">
        <v>257</v>
      </c>
      <c r="L2">
        <f>(tblSales[[#This Row],[Quantity]]*tblSales[[#This Row],[UnitPrice]])-tblSales[[#This Row],[Discount]]</f>
        <v>24</v>
      </c>
      <c r="M2" s="6" t="str">
        <f>TEXT(tblSales[[#This Row],[SaleDate]],"mmm")</f>
        <v>Jan</v>
      </c>
      <c r="N2">
        <f>HOUR(tblSales[[#This Row],[SaleTime]])</f>
        <v>14</v>
      </c>
      <c r="O2" s="6" t="str">
        <f>TEXT(tblSales[[#This Row],[SaleDate]],"ddd")</f>
        <v>Fri</v>
      </c>
      <c r="P2" t="s">
        <v>5</v>
      </c>
      <c r="Q2" t="s">
        <v>67</v>
      </c>
      <c r="R2" t="s">
        <v>223</v>
      </c>
      <c r="S2">
        <v>3</v>
      </c>
      <c r="T2">
        <f>tblSales[[#This Row],[Quantity]]*tblSales[[#This Row],[CostPrice]]</f>
        <v>6</v>
      </c>
      <c r="U2">
        <f>tblSales[[#This Row],[LineTotal]]-tblSales[[#This Row],[LineCost]]</f>
        <v>18</v>
      </c>
      <c r="V2" s="9">
        <f>IF(tblSales[[#This Row],[LineTotal]]=0,0,tblSales[[#This Row],[GrossProfit]]/tblSales[[#This Row],[LineTotal]])</f>
        <v>0.75</v>
      </c>
      <c r="W2" s="11">
        <f>WEEKDAY(tblSales[[#This Row],[SaleDate]],2)</f>
        <v>5</v>
      </c>
    </row>
    <row r="3" spans="1:23" x14ac:dyDescent="0.45">
      <c r="A3" t="s">
        <v>521</v>
      </c>
      <c r="B3" t="s">
        <v>522</v>
      </c>
      <c r="C3" t="s">
        <v>483</v>
      </c>
      <c r="D3" t="s">
        <v>523</v>
      </c>
      <c r="E3" t="s">
        <v>166</v>
      </c>
      <c r="F3" t="s">
        <v>10</v>
      </c>
      <c r="G3">
        <v>2</v>
      </c>
      <c r="H3">
        <v>55</v>
      </c>
      <c r="I3">
        <v>0</v>
      </c>
      <c r="J3" t="s">
        <v>222</v>
      </c>
      <c r="K3" t="s">
        <v>257</v>
      </c>
      <c r="L3">
        <f>(tblSales[[#This Row],[Quantity]]*tblSales[[#This Row],[UnitPrice]])-tblSales[[#This Row],[Discount]]</f>
        <v>110</v>
      </c>
      <c r="M3" s="6" t="str">
        <f>TEXT(tblSales[[#This Row],[SaleDate]],"mmm")</f>
        <v>Jan</v>
      </c>
      <c r="N3">
        <f>HOUR(tblSales[[#This Row],[SaleTime]])</f>
        <v>20</v>
      </c>
      <c r="O3" s="6" t="str">
        <f>TEXT(tblSales[[#This Row],[SaleDate]],"ddd")</f>
        <v>Fri</v>
      </c>
      <c r="P3" t="s">
        <v>1</v>
      </c>
      <c r="Q3" t="s">
        <v>11</v>
      </c>
      <c r="R3" t="s">
        <v>223</v>
      </c>
      <c r="S3">
        <v>30</v>
      </c>
      <c r="T3">
        <f>tblSales[[#This Row],[Quantity]]*tblSales[[#This Row],[CostPrice]]</f>
        <v>60</v>
      </c>
      <c r="U3">
        <f>tblSales[[#This Row],[LineTotal]]-tblSales[[#This Row],[LineCost]]</f>
        <v>50</v>
      </c>
      <c r="V3" s="9">
        <f>IF(tblSales[[#This Row],[LineTotal]]=0,0,tblSales[[#This Row],[GrossProfit]]/tblSales[[#This Row],[LineTotal]])</f>
        <v>0.45454545454545453</v>
      </c>
      <c r="W3" s="11">
        <f>WEEKDAY(tblSales[[#This Row],[SaleDate]],2)</f>
        <v>5</v>
      </c>
    </row>
    <row r="4" spans="1:23" x14ac:dyDescent="0.45">
      <c r="A4" t="s">
        <v>524</v>
      </c>
      <c r="B4" t="s">
        <v>522</v>
      </c>
      <c r="C4" t="s">
        <v>483</v>
      </c>
      <c r="D4" t="s">
        <v>523</v>
      </c>
      <c r="E4" t="s">
        <v>166</v>
      </c>
      <c r="F4" t="s">
        <v>50</v>
      </c>
      <c r="G4">
        <v>1</v>
      </c>
      <c r="H4">
        <v>12</v>
      </c>
      <c r="I4">
        <v>0</v>
      </c>
      <c r="J4" t="s">
        <v>222</v>
      </c>
      <c r="K4" t="s">
        <v>257</v>
      </c>
      <c r="L4">
        <f>(tblSales[[#This Row],[Quantity]]*tblSales[[#This Row],[UnitPrice]])-tblSales[[#This Row],[Discount]]</f>
        <v>12</v>
      </c>
      <c r="M4" s="6" t="str">
        <f>TEXT(tblSales[[#This Row],[SaleDate]],"mmm")</f>
        <v>Jan</v>
      </c>
      <c r="N4">
        <f>HOUR(tblSales[[#This Row],[SaleTime]])</f>
        <v>20</v>
      </c>
      <c r="O4" s="6" t="str">
        <f>TEXT(tblSales[[#This Row],[SaleDate]],"ddd")</f>
        <v>Fri</v>
      </c>
      <c r="P4" t="s">
        <v>5</v>
      </c>
      <c r="Q4" t="s">
        <v>51</v>
      </c>
      <c r="R4" t="s">
        <v>223</v>
      </c>
      <c r="S4">
        <v>5</v>
      </c>
      <c r="T4">
        <f>tblSales[[#This Row],[Quantity]]*tblSales[[#This Row],[CostPrice]]</f>
        <v>5</v>
      </c>
      <c r="U4">
        <f>tblSales[[#This Row],[LineTotal]]-tblSales[[#This Row],[LineCost]]</f>
        <v>7</v>
      </c>
      <c r="V4" s="9">
        <f>IF(tblSales[[#This Row],[LineTotal]]=0,0,tblSales[[#This Row],[GrossProfit]]/tblSales[[#This Row],[LineTotal]])</f>
        <v>0.58333333333333337</v>
      </c>
      <c r="W4" s="11">
        <f>WEEKDAY(tblSales[[#This Row],[SaleDate]],2)</f>
        <v>5</v>
      </c>
    </row>
    <row r="5" spans="1:23" x14ac:dyDescent="0.45">
      <c r="A5" t="s">
        <v>375</v>
      </c>
      <c r="B5" t="s">
        <v>376</v>
      </c>
      <c r="C5" t="s">
        <v>377</v>
      </c>
      <c r="D5" t="s">
        <v>378</v>
      </c>
      <c r="E5" t="s">
        <v>196</v>
      </c>
      <c r="F5" t="s">
        <v>22</v>
      </c>
      <c r="G5">
        <v>2</v>
      </c>
      <c r="H5">
        <v>62</v>
      </c>
      <c r="I5">
        <v>0</v>
      </c>
      <c r="J5" t="s">
        <v>225</v>
      </c>
      <c r="K5" t="s">
        <v>257</v>
      </c>
      <c r="L5">
        <f>(tblSales[[#This Row],[Quantity]]*tblSales[[#This Row],[UnitPrice]])-tblSales[[#This Row],[Discount]]</f>
        <v>124</v>
      </c>
      <c r="M5" s="6" t="str">
        <f>TEXT(tblSales[[#This Row],[SaleDate]],"mmm")</f>
        <v>Jan</v>
      </c>
      <c r="N5">
        <f>HOUR(tblSales[[#This Row],[SaleTime]])</f>
        <v>13</v>
      </c>
      <c r="O5" s="6" t="str">
        <f>TEXT(tblSales[[#This Row],[SaleDate]],"ddd")</f>
        <v>Sat</v>
      </c>
      <c r="P5" t="s">
        <v>2</v>
      </c>
      <c r="Q5" t="s">
        <v>23</v>
      </c>
      <c r="R5" t="s">
        <v>118</v>
      </c>
      <c r="S5">
        <v>34</v>
      </c>
      <c r="T5">
        <f>tblSales[[#This Row],[Quantity]]*tblSales[[#This Row],[CostPrice]]</f>
        <v>68</v>
      </c>
      <c r="U5">
        <f>tblSales[[#This Row],[LineTotal]]-tblSales[[#This Row],[LineCost]]</f>
        <v>56</v>
      </c>
      <c r="V5" s="9">
        <f>IF(tblSales[[#This Row],[LineTotal]]=0,0,tblSales[[#This Row],[GrossProfit]]/tblSales[[#This Row],[LineTotal]])</f>
        <v>0.45161290322580644</v>
      </c>
      <c r="W5" s="11">
        <f>WEEKDAY(tblSales[[#This Row],[SaleDate]],2)</f>
        <v>6</v>
      </c>
    </row>
    <row r="6" spans="1:23" x14ac:dyDescent="0.45">
      <c r="A6" t="s">
        <v>383</v>
      </c>
      <c r="B6" t="s">
        <v>384</v>
      </c>
      <c r="C6" t="s">
        <v>385</v>
      </c>
      <c r="D6" t="s">
        <v>386</v>
      </c>
      <c r="E6" t="s">
        <v>172</v>
      </c>
      <c r="F6" t="s">
        <v>30</v>
      </c>
      <c r="G6">
        <v>2</v>
      </c>
      <c r="H6">
        <v>35</v>
      </c>
      <c r="I6">
        <v>0</v>
      </c>
      <c r="J6" t="s">
        <v>226</v>
      </c>
      <c r="K6" t="s">
        <v>257</v>
      </c>
      <c r="L6">
        <f>(tblSales[[#This Row],[Quantity]]*tblSales[[#This Row],[UnitPrice]])-tblSales[[#This Row],[Discount]]</f>
        <v>70</v>
      </c>
      <c r="M6" s="6" t="str">
        <f>TEXT(tblSales[[#This Row],[SaleDate]],"mmm")</f>
        <v>Jan</v>
      </c>
      <c r="N6">
        <f>HOUR(tblSales[[#This Row],[SaleTime]])</f>
        <v>13</v>
      </c>
      <c r="O6" s="6" t="str">
        <f>TEXT(tblSales[[#This Row],[SaleDate]],"ddd")</f>
        <v>Sun</v>
      </c>
      <c r="P6" t="s">
        <v>3</v>
      </c>
      <c r="Q6" t="s">
        <v>31</v>
      </c>
      <c r="R6" t="s">
        <v>129</v>
      </c>
      <c r="S6">
        <v>18</v>
      </c>
      <c r="T6">
        <f>tblSales[[#This Row],[Quantity]]*tblSales[[#This Row],[CostPrice]]</f>
        <v>36</v>
      </c>
      <c r="U6">
        <f>tblSales[[#This Row],[LineTotal]]-tblSales[[#This Row],[LineCost]]</f>
        <v>34</v>
      </c>
      <c r="V6" s="9">
        <f>IF(tblSales[[#This Row],[LineTotal]]=0,0,tblSales[[#This Row],[GrossProfit]]/tblSales[[#This Row],[LineTotal]])</f>
        <v>0.48571428571428571</v>
      </c>
      <c r="W6" s="11">
        <f>WEEKDAY(tblSales[[#This Row],[SaleDate]],2)</f>
        <v>7</v>
      </c>
    </row>
    <row r="7" spans="1:23" x14ac:dyDescent="0.45">
      <c r="A7" t="s">
        <v>387</v>
      </c>
      <c r="B7" t="s">
        <v>384</v>
      </c>
      <c r="C7" t="s">
        <v>385</v>
      </c>
      <c r="D7" t="s">
        <v>386</v>
      </c>
      <c r="E7" t="s">
        <v>172</v>
      </c>
      <c r="F7" t="s">
        <v>22</v>
      </c>
      <c r="G7">
        <v>1</v>
      </c>
      <c r="H7">
        <v>62</v>
      </c>
      <c r="I7">
        <v>0</v>
      </c>
      <c r="J7" t="s">
        <v>226</v>
      </c>
      <c r="K7" t="s">
        <v>257</v>
      </c>
      <c r="L7">
        <f>(tblSales[[#This Row],[Quantity]]*tblSales[[#This Row],[UnitPrice]])-tblSales[[#This Row],[Discount]]</f>
        <v>62</v>
      </c>
      <c r="M7" s="6" t="str">
        <f>TEXT(tblSales[[#This Row],[SaleDate]],"mmm")</f>
        <v>Jan</v>
      </c>
      <c r="N7">
        <f>HOUR(tblSales[[#This Row],[SaleTime]])</f>
        <v>13</v>
      </c>
      <c r="O7" s="6" t="str">
        <f>TEXT(tblSales[[#This Row],[SaleDate]],"ddd")</f>
        <v>Sun</v>
      </c>
      <c r="P7" t="s">
        <v>2</v>
      </c>
      <c r="Q7" t="s">
        <v>23</v>
      </c>
      <c r="R7" t="s">
        <v>129</v>
      </c>
      <c r="S7">
        <v>34</v>
      </c>
      <c r="T7">
        <f>tblSales[[#This Row],[Quantity]]*tblSales[[#This Row],[CostPrice]]</f>
        <v>34</v>
      </c>
      <c r="U7">
        <f>tblSales[[#This Row],[LineTotal]]-tblSales[[#This Row],[LineCost]]</f>
        <v>28</v>
      </c>
      <c r="V7" s="9">
        <f>IF(tblSales[[#This Row],[LineTotal]]=0,0,tblSales[[#This Row],[GrossProfit]]/tblSales[[#This Row],[LineTotal]])</f>
        <v>0.45161290322580644</v>
      </c>
      <c r="W7" s="11">
        <f>WEEKDAY(tblSales[[#This Row],[SaleDate]],2)</f>
        <v>7</v>
      </c>
    </row>
    <row r="8" spans="1:23" x14ac:dyDescent="0.45">
      <c r="A8" t="s">
        <v>544</v>
      </c>
      <c r="B8" t="s">
        <v>545</v>
      </c>
      <c r="C8" t="s">
        <v>546</v>
      </c>
      <c r="D8" t="s">
        <v>547</v>
      </c>
      <c r="E8" t="s">
        <v>125</v>
      </c>
      <c r="F8" t="s">
        <v>52</v>
      </c>
      <c r="G8">
        <v>2</v>
      </c>
      <c r="H8">
        <v>12</v>
      </c>
      <c r="I8">
        <v>0</v>
      </c>
      <c r="J8" t="s">
        <v>222</v>
      </c>
      <c r="K8" t="s">
        <v>257</v>
      </c>
      <c r="L8">
        <f>(tblSales[[#This Row],[Quantity]]*tblSales[[#This Row],[UnitPrice]])-tblSales[[#This Row],[Discount]]</f>
        <v>24</v>
      </c>
      <c r="M8" s="6" t="str">
        <f>TEXT(tblSales[[#This Row],[SaleDate]],"mmm")</f>
        <v>Jan</v>
      </c>
      <c r="N8">
        <f>HOUR(tblSales[[#This Row],[SaleTime]])</f>
        <v>13</v>
      </c>
      <c r="O8" s="6" t="str">
        <f>TEXT(tblSales[[#This Row],[SaleDate]],"ddd")</f>
        <v>Mon</v>
      </c>
      <c r="P8" t="s">
        <v>5</v>
      </c>
      <c r="Q8" t="s">
        <v>53</v>
      </c>
      <c r="R8" t="s">
        <v>223</v>
      </c>
      <c r="S8">
        <v>5</v>
      </c>
      <c r="T8">
        <f>tblSales[[#This Row],[Quantity]]*tblSales[[#This Row],[CostPrice]]</f>
        <v>10</v>
      </c>
      <c r="U8">
        <f>tblSales[[#This Row],[LineTotal]]-tblSales[[#This Row],[LineCost]]</f>
        <v>14</v>
      </c>
      <c r="V8" s="9">
        <f>IF(tblSales[[#This Row],[LineTotal]]=0,0,tblSales[[#This Row],[GrossProfit]]/tblSales[[#This Row],[LineTotal]])</f>
        <v>0.58333333333333337</v>
      </c>
      <c r="W8" s="11">
        <f>WEEKDAY(tblSales[[#This Row],[SaleDate]],2)</f>
        <v>1</v>
      </c>
    </row>
    <row r="9" spans="1:23" x14ac:dyDescent="0.45">
      <c r="A9" t="s">
        <v>548</v>
      </c>
      <c r="B9" t="s">
        <v>545</v>
      </c>
      <c r="C9" t="s">
        <v>546</v>
      </c>
      <c r="D9" t="s">
        <v>547</v>
      </c>
      <c r="E9" t="s">
        <v>125</v>
      </c>
      <c r="F9" t="s">
        <v>50</v>
      </c>
      <c r="G9">
        <v>2</v>
      </c>
      <c r="H9">
        <v>12</v>
      </c>
      <c r="I9">
        <v>0</v>
      </c>
      <c r="J9" t="s">
        <v>222</v>
      </c>
      <c r="K9" t="s">
        <v>257</v>
      </c>
      <c r="L9">
        <f>(tblSales[[#This Row],[Quantity]]*tblSales[[#This Row],[UnitPrice]])-tblSales[[#This Row],[Discount]]</f>
        <v>24</v>
      </c>
      <c r="M9" s="6" t="str">
        <f>TEXT(tblSales[[#This Row],[SaleDate]],"mmm")</f>
        <v>Jan</v>
      </c>
      <c r="N9">
        <f>HOUR(tblSales[[#This Row],[SaleTime]])</f>
        <v>13</v>
      </c>
      <c r="O9" s="6" t="str">
        <f>TEXT(tblSales[[#This Row],[SaleDate]],"ddd")</f>
        <v>Mon</v>
      </c>
      <c r="P9" t="s">
        <v>5</v>
      </c>
      <c r="Q9" t="s">
        <v>51</v>
      </c>
      <c r="R9" t="s">
        <v>223</v>
      </c>
      <c r="S9">
        <v>5</v>
      </c>
      <c r="T9">
        <f>tblSales[[#This Row],[Quantity]]*tblSales[[#This Row],[CostPrice]]</f>
        <v>10</v>
      </c>
      <c r="U9">
        <f>tblSales[[#This Row],[LineTotal]]-tblSales[[#This Row],[LineCost]]</f>
        <v>14</v>
      </c>
      <c r="V9" s="9">
        <f>IF(tblSales[[#This Row],[LineTotal]]=0,0,tblSales[[#This Row],[GrossProfit]]/tblSales[[#This Row],[LineTotal]])</f>
        <v>0.58333333333333337</v>
      </c>
      <c r="W9" s="11">
        <f>WEEKDAY(tblSales[[#This Row],[SaleDate]],2)</f>
        <v>1</v>
      </c>
    </row>
    <row r="10" spans="1:23" x14ac:dyDescent="0.45">
      <c r="A10" t="s">
        <v>624</v>
      </c>
      <c r="B10" t="s">
        <v>625</v>
      </c>
      <c r="C10" t="s">
        <v>626</v>
      </c>
      <c r="D10" t="s">
        <v>627</v>
      </c>
      <c r="E10" t="s">
        <v>175</v>
      </c>
      <c r="F10" t="s">
        <v>44</v>
      </c>
      <c r="G10">
        <v>2</v>
      </c>
      <c r="H10">
        <v>72</v>
      </c>
      <c r="I10">
        <v>5</v>
      </c>
      <c r="J10" t="s">
        <v>226</v>
      </c>
      <c r="K10" t="s">
        <v>257</v>
      </c>
      <c r="L10">
        <f>(tblSales[[#This Row],[Quantity]]*tblSales[[#This Row],[UnitPrice]])-tblSales[[#This Row],[Discount]]</f>
        <v>139</v>
      </c>
      <c r="M10" s="6" t="str">
        <f>TEXT(tblSales[[#This Row],[SaleDate]],"mmm")</f>
        <v>Jan</v>
      </c>
      <c r="N10">
        <f>HOUR(tblSales[[#This Row],[SaleTime]])</f>
        <v>12</v>
      </c>
      <c r="O10" s="6" t="str">
        <f>TEXT(tblSales[[#This Row],[SaleDate]],"ddd")</f>
        <v>Thu</v>
      </c>
      <c r="P10" t="s">
        <v>4</v>
      </c>
      <c r="Q10" t="s">
        <v>45</v>
      </c>
      <c r="R10" t="s">
        <v>129</v>
      </c>
      <c r="S10">
        <v>38</v>
      </c>
      <c r="T10">
        <f>tblSales[[#This Row],[Quantity]]*tblSales[[#This Row],[CostPrice]]</f>
        <v>76</v>
      </c>
      <c r="U10">
        <f>tblSales[[#This Row],[LineTotal]]-tblSales[[#This Row],[LineCost]]</f>
        <v>63</v>
      </c>
      <c r="V10" s="9">
        <f>IF(tblSales[[#This Row],[LineTotal]]=0,0,tblSales[[#This Row],[GrossProfit]]/tblSales[[#This Row],[LineTotal]])</f>
        <v>0.45323741007194246</v>
      </c>
      <c r="W10" s="11">
        <f>WEEKDAY(tblSales[[#This Row],[SaleDate]],2)</f>
        <v>4</v>
      </c>
    </row>
    <row r="11" spans="1:23" x14ac:dyDescent="0.45">
      <c r="A11" t="s">
        <v>628</v>
      </c>
      <c r="B11" t="s">
        <v>625</v>
      </c>
      <c r="C11" t="s">
        <v>626</v>
      </c>
      <c r="D11" t="s">
        <v>627</v>
      </c>
      <c r="E11" t="s">
        <v>175</v>
      </c>
      <c r="F11" t="s">
        <v>10</v>
      </c>
      <c r="G11">
        <v>2</v>
      </c>
      <c r="H11">
        <v>55</v>
      </c>
      <c r="I11">
        <v>5</v>
      </c>
      <c r="J11" t="s">
        <v>226</v>
      </c>
      <c r="K11" t="s">
        <v>257</v>
      </c>
      <c r="L11">
        <f>(tblSales[[#This Row],[Quantity]]*tblSales[[#This Row],[UnitPrice]])-tblSales[[#This Row],[Discount]]</f>
        <v>105</v>
      </c>
      <c r="M11" s="6" t="str">
        <f>TEXT(tblSales[[#This Row],[SaleDate]],"mmm")</f>
        <v>Jan</v>
      </c>
      <c r="N11">
        <f>HOUR(tblSales[[#This Row],[SaleTime]])</f>
        <v>12</v>
      </c>
      <c r="O11" s="6" t="str">
        <f>TEXT(tblSales[[#This Row],[SaleDate]],"ddd")</f>
        <v>Thu</v>
      </c>
      <c r="P11" t="s">
        <v>1</v>
      </c>
      <c r="Q11" t="s">
        <v>11</v>
      </c>
      <c r="R11" t="s">
        <v>129</v>
      </c>
      <c r="S11">
        <v>30</v>
      </c>
      <c r="T11">
        <f>tblSales[[#This Row],[Quantity]]*tblSales[[#This Row],[CostPrice]]</f>
        <v>60</v>
      </c>
      <c r="U11">
        <f>tblSales[[#This Row],[LineTotal]]-tblSales[[#This Row],[LineCost]]</f>
        <v>45</v>
      </c>
      <c r="V11" s="9">
        <f>IF(tblSales[[#This Row],[LineTotal]]=0,0,tblSales[[#This Row],[GrossProfit]]/tblSales[[#This Row],[LineTotal]])</f>
        <v>0.42857142857142855</v>
      </c>
      <c r="W11" s="11">
        <f>WEEKDAY(tblSales[[#This Row],[SaleDate]],2)</f>
        <v>4</v>
      </c>
    </row>
    <row r="12" spans="1:23" x14ac:dyDescent="0.45">
      <c r="A12" t="s">
        <v>248</v>
      </c>
      <c r="B12" t="s">
        <v>249</v>
      </c>
      <c r="C12" t="s">
        <v>250</v>
      </c>
      <c r="D12" t="s">
        <v>251</v>
      </c>
      <c r="E12" t="s">
        <v>117</v>
      </c>
      <c r="F12" t="s">
        <v>22</v>
      </c>
      <c r="G12">
        <v>1</v>
      </c>
      <c r="H12">
        <v>62</v>
      </c>
      <c r="I12">
        <v>0</v>
      </c>
      <c r="J12" t="s">
        <v>222</v>
      </c>
      <c r="K12" t="s">
        <v>252</v>
      </c>
      <c r="L12">
        <f>(tblSales[[#This Row],[Quantity]]*tblSales[[#This Row],[UnitPrice]])-tblSales[[#This Row],[Discount]]</f>
        <v>62</v>
      </c>
      <c r="M12" s="6" t="str">
        <f>TEXT(tblSales[[#This Row],[SaleDate]],"mmm")</f>
        <v>Jan</v>
      </c>
      <c r="N12">
        <f>HOUR(tblSales[[#This Row],[SaleTime]])</f>
        <v>20</v>
      </c>
      <c r="O12" s="6" t="str">
        <f>TEXT(tblSales[[#This Row],[SaleDate]],"ddd")</f>
        <v>Wed</v>
      </c>
      <c r="P12" t="s">
        <v>2</v>
      </c>
      <c r="Q12" t="s">
        <v>23</v>
      </c>
      <c r="R12" t="s">
        <v>223</v>
      </c>
      <c r="S12">
        <v>34</v>
      </c>
      <c r="T12">
        <f>tblSales[[#This Row],[Quantity]]*tblSales[[#This Row],[CostPrice]]</f>
        <v>34</v>
      </c>
      <c r="U12">
        <f>tblSales[[#This Row],[LineTotal]]-tblSales[[#This Row],[LineCost]]</f>
        <v>28</v>
      </c>
      <c r="V12" s="9">
        <f>IF(tblSales[[#This Row],[LineTotal]]=0,0,tblSales[[#This Row],[GrossProfit]]/tblSales[[#This Row],[LineTotal]])</f>
        <v>0.45161290322580644</v>
      </c>
      <c r="W12" s="11">
        <f>WEEKDAY(tblSales[[#This Row],[SaleDate]],2)</f>
        <v>3</v>
      </c>
    </row>
    <row r="13" spans="1:23" x14ac:dyDescent="0.45">
      <c r="A13" t="s">
        <v>609</v>
      </c>
      <c r="B13" t="s">
        <v>610</v>
      </c>
      <c r="C13" t="s">
        <v>611</v>
      </c>
      <c r="D13" t="s">
        <v>499</v>
      </c>
      <c r="E13" t="s">
        <v>125</v>
      </c>
      <c r="F13" t="s">
        <v>44</v>
      </c>
      <c r="G13">
        <v>1</v>
      </c>
      <c r="H13">
        <v>72</v>
      </c>
      <c r="I13">
        <v>0</v>
      </c>
      <c r="J13" t="s">
        <v>225</v>
      </c>
      <c r="K13" t="s">
        <v>257</v>
      </c>
      <c r="L13">
        <f>(tblSales[[#This Row],[Quantity]]*tblSales[[#This Row],[UnitPrice]])-tblSales[[#This Row],[Discount]]</f>
        <v>72</v>
      </c>
      <c r="M13" s="6" t="str">
        <f>TEXT(tblSales[[#This Row],[SaleDate]],"mmm")</f>
        <v>Jan</v>
      </c>
      <c r="N13">
        <f>HOUR(tblSales[[#This Row],[SaleTime]])</f>
        <v>22</v>
      </c>
      <c r="O13" s="6" t="str">
        <f>TEXT(tblSales[[#This Row],[SaleDate]],"ddd")</f>
        <v>Sun</v>
      </c>
      <c r="P13" t="s">
        <v>4</v>
      </c>
      <c r="Q13" t="s">
        <v>45</v>
      </c>
      <c r="R13" t="s">
        <v>118</v>
      </c>
      <c r="S13">
        <v>38</v>
      </c>
      <c r="T13">
        <f>tblSales[[#This Row],[Quantity]]*tblSales[[#This Row],[CostPrice]]</f>
        <v>38</v>
      </c>
      <c r="U13">
        <f>tblSales[[#This Row],[LineTotal]]-tblSales[[#This Row],[LineCost]]</f>
        <v>34</v>
      </c>
      <c r="V13" s="9">
        <f>IF(tblSales[[#This Row],[LineTotal]]=0,0,tblSales[[#This Row],[GrossProfit]]/tblSales[[#This Row],[LineTotal]])</f>
        <v>0.47222222222222221</v>
      </c>
      <c r="W13" s="11">
        <f>WEEKDAY(tblSales[[#This Row],[SaleDate]],2)</f>
        <v>7</v>
      </c>
    </row>
    <row r="14" spans="1:23" x14ac:dyDescent="0.45">
      <c r="A14" t="s">
        <v>612</v>
      </c>
      <c r="B14" t="s">
        <v>610</v>
      </c>
      <c r="C14" t="s">
        <v>611</v>
      </c>
      <c r="D14" t="s">
        <v>499</v>
      </c>
      <c r="E14" t="s">
        <v>125</v>
      </c>
      <c r="F14" t="s">
        <v>66</v>
      </c>
      <c r="G14">
        <v>1</v>
      </c>
      <c r="H14">
        <v>12</v>
      </c>
      <c r="I14">
        <v>0</v>
      </c>
      <c r="J14" t="s">
        <v>225</v>
      </c>
      <c r="K14" t="s">
        <v>257</v>
      </c>
      <c r="L14">
        <f>(tblSales[[#This Row],[Quantity]]*tblSales[[#This Row],[UnitPrice]])-tblSales[[#This Row],[Discount]]</f>
        <v>12</v>
      </c>
      <c r="M14" s="6" t="str">
        <f>TEXT(tblSales[[#This Row],[SaleDate]],"mmm")</f>
        <v>Jan</v>
      </c>
      <c r="N14">
        <f>HOUR(tblSales[[#This Row],[SaleTime]])</f>
        <v>22</v>
      </c>
      <c r="O14" s="6" t="str">
        <f>TEXT(tblSales[[#This Row],[SaleDate]],"ddd")</f>
        <v>Sun</v>
      </c>
      <c r="P14" t="s">
        <v>5</v>
      </c>
      <c r="Q14" t="s">
        <v>67</v>
      </c>
      <c r="R14" t="s">
        <v>118</v>
      </c>
      <c r="S14">
        <v>3</v>
      </c>
      <c r="T14">
        <f>tblSales[[#This Row],[Quantity]]*tblSales[[#This Row],[CostPrice]]</f>
        <v>3</v>
      </c>
      <c r="U14">
        <f>tblSales[[#This Row],[LineTotal]]-tblSales[[#This Row],[LineCost]]</f>
        <v>9</v>
      </c>
      <c r="V14" s="9">
        <f>IF(tblSales[[#This Row],[LineTotal]]=0,0,tblSales[[#This Row],[GrossProfit]]/tblSales[[#This Row],[LineTotal]])</f>
        <v>0.75</v>
      </c>
      <c r="W14" s="11">
        <f>WEEKDAY(tblSales[[#This Row],[SaleDate]],2)</f>
        <v>7</v>
      </c>
    </row>
    <row r="15" spans="1:23" x14ac:dyDescent="0.45">
      <c r="A15" t="s">
        <v>613</v>
      </c>
      <c r="B15" t="s">
        <v>610</v>
      </c>
      <c r="C15" t="s">
        <v>611</v>
      </c>
      <c r="D15" t="s">
        <v>499</v>
      </c>
      <c r="E15" t="s">
        <v>125</v>
      </c>
      <c r="F15" t="s">
        <v>22</v>
      </c>
      <c r="G15">
        <v>1</v>
      </c>
      <c r="H15">
        <v>62</v>
      </c>
      <c r="I15">
        <v>0</v>
      </c>
      <c r="J15" t="s">
        <v>225</v>
      </c>
      <c r="K15" t="s">
        <v>257</v>
      </c>
      <c r="L15">
        <f>(tblSales[[#This Row],[Quantity]]*tblSales[[#This Row],[UnitPrice]])-tblSales[[#This Row],[Discount]]</f>
        <v>62</v>
      </c>
      <c r="M15" s="6" t="str">
        <f>TEXT(tblSales[[#This Row],[SaleDate]],"mmm")</f>
        <v>Jan</v>
      </c>
      <c r="N15">
        <f>HOUR(tblSales[[#This Row],[SaleTime]])</f>
        <v>22</v>
      </c>
      <c r="O15" s="6" t="str">
        <f>TEXT(tblSales[[#This Row],[SaleDate]],"ddd")</f>
        <v>Sun</v>
      </c>
      <c r="P15" t="s">
        <v>2</v>
      </c>
      <c r="Q15" t="s">
        <v>23</v>
      </c>
      <c r="R15" t="s">
        <v>118</v>
      </c>
      <c r="S15">
        <v>34</v>
      </c>
      <c r="T15">
        <f>tblSales[[#This Row],[Quantity]]*tblSales[[#This Row],[CostPrice]]</f>
        <v>34</v>
      </c>
      <c r="U15">
        <f>tblSales[[#This Row],[LineTotal]]-tblSales[[#This Row],[LineCost]]</f>
        <v>28</v>
      </c>
      <c r="V15" s="9">
        <f>IF(tblSales[[#This Row],[LineTotal]]=0,0,tblSales[[#This Row],[GrossProfit]]/tblSales[[#This Row],[LineTotal]])</f>
        <v>0.45161290322580644</v>
      </c>
      <c r="W15" s="11">
        <f>WEEKDAY(tblSales[[#This Row],[SaleDate]],2)</f>
        <v>7</v>
      </c>
    </row>
    <row r="16" spans="1:23" x14ac:dyDescent="0.45">
      <c r="A16" t="s">
        <v>397</v>
      </c>
      <c r="B16" t="s">
        <v>398</v>
      </c>
      <c r="C16" t="s">
        <v>399</v>
      </c>
      <c r="D16" t="s">
        <v>400</v>
      </c>
      <c r="E16" t="s">
        <v>166</v>
      </c>
      <c r="F16" t="s">
        <v>40</v>
      </c>
      <c r="G16">
        <v>1</v>
      </c>
      <c r="H16">
        <v>60</v>
      </c>
      <c r="I16">
        <v>0</v>
      </c>
      <c r="J16" t="s">
        <v>225</v>
      </c>
      <c r="K16" t="s">
        <v>257</v>
      </c>
      <c r="L16">
        <f>(tblSales[[#This Row],[Quantity]]*tblSales[[#This Row],[UnitPrice]])-tblSales[[#This Row],[Discount]]</f>
        <v>60</v>
      </c>
      <c r="M16" s="6" t="str">
        <f>TEXT(tblSales[[#This Row],[SaleDate]],"mmm")</f>
        <v>Jan</v>
      </c>
      <c r="N16">
        <f>HOUR(tblSales[[#This Row],[SaleTime]])</f>
        <v>21</v>
      </c>
      <c r="O16" s="6" t="str">
        <f>TEXT(tblSales[[#This Row],[SaleDate]],"ddd")</f>
        <v>Tue</v>
      </c>
      <c r="P16" t="s">
        <v>4</v>
      </c>
      <c r="Q16" t="s">
        <v>41</v>
      </c>
      <c r="R16" t="s">
        <v>118</v>
      </c>
      <c r="S16">
        <v>32</v>
      </c>
      <c r="T16">
        <f>tblSales[[#This Row],[Quantity]]*tblSales[[#This Row],[CostPrice]]</f>
        <v>32</v>
      </c>
      <c r="U16">
        <f>tblSales[[#This Row],[LineTotal]]-tblSales[[#This Row],[LineCost]]</f>
        <v>28</v>
      </c>
      <c r="V16" s="9">
        <f>IF(tblSales[[#This Row],[LineTotal]]=0,0,tblSales[[#This Row],[GrossProfit]]/tblSales[[#This Row],[LineTotal]])</f>
        <v>0.46666666666666667</v>
      </c>
      <c r="W16" s="11">
        <f>WEEKDAY(tblSales[[#This Row],[SaleDate]],2)</f>
        <v>2</v>
      </c>
    </row>
    <row r="17" spans="1:23" x14ac:dyDescent="0.45">
      <c r="A17" t="s">
        <v>618</v>
      </c>
      <c r="B17" t="s">
        <v>619</v>
      </c>
      <c r="C17" t="s">
        <v>620</v>
      </c>
      <c r="D17" t="s">
        <v>621</v>
      </c>
      <c r="E17" t="s">
        <v>113</v>
      </c>
      <c r="F17" t="s">
        <v>82</v>
      </c>
      <c r="G17">
        <v>1</v>
      </c>
      <c r="H17">
        <v>18</v>
      </c>
      <c r="I17">
        <v>0</v>
      </c>
      <c r="J17" t="s">
        <v>226</v>
      </c>
      <c r="K17" t="s">
        <v>257</v>
      </c>
      <c r="L17">
        <f>(tblSales[[#This Row],[Quantity]]*tblSales[[#This Row],[UnitPrice]])-tblSales[[#This Row],[Discount]]</f>
        <v>18</v>
      </c>
      <c r="M17" s="6" t="str">
        <f>TEXT(tblSales[[#This Row],[SaleDate]],"mmm")</f>
        <v>Jan</v>
      </c>
      <c r="N17">
        <f>HOUR(tblSales[[#This Row],[SaleTime]])</f>
        <v>10</v>
      </c>
      <c r="O17" s="6" t="str">
        <f>TEXT(tblSales[[#This Row],[SaleDate]],"ddd")</f>
        <v>Wed</v>
      </c>
      <c r="P17" t="s">
        <v>7</v>
      </c>
      <c r="Q17" t="s">
        <v>83</v>
      </c>
      <c r="R17" t="s">
        <v>129</v>
      </c>
      <c r="S17">
        <v>8</v>
      </c>
      <c r="T17">
        <f>tblSales[[#This Row],[Quantity]]*tblSales[[#This Row],[CostPrice]]</f>
        <v>8</v>
      </c>
      <c r="U17">
        <f>tblSales[[#This Row],[LineTotal]]-tblSales[[#This Row],[LineCost]]</f>
        <v>10</v>
      </c>
      <c r="V17" s="9">
        <f>IF(tblSales[[#This Row],[LineTotal]]=0,0,tblSales[[#This Row],[GrossProfit]]/tblSales[[#This Row],[LineTotal]])</f>
        <v>0.55555555555555558</v>
      </c>
      <c r="W17" s="11">
        <f>WEEKDAY(tblSales[[#This Row],[SaleDate]],2)</f>
        <v>3</v>
      </c>
    </row>
    <row r="18" spans="1:23" x14ac:dyDescent="0.45">
      <c r="A18" t="s">
        <v>622</v>
      </c>
      <c r="B18" t="s">
        <v>619</v>
      </c>
      <c r="C18" t="s">
        <v>620</v>
      </c>
      <c r="D18" t="s">
        <v>621</v>
      </c>
      <c r="E18" t="s">
        <v>113</v>
      </c>
      <c r="F18" t="s">
        <v>60</v>
      </c>
      <c r="G18">
        <v>1</v>
      </c>
      <c r="H18">
        <v>8</v>
      </c>
      <c r="I18">
        <v>0</v>
      </c>
      <c r="J18" t="s">
        <v>226</v>
      </c>
      <c r="K18" t="s">
        <v>257</v>
      </c>
      <c r="L18">
        <f>(tblSales[[#This Row],[Quantity]]*tblSales[[#This Row],[UnitPrice]])-tblSales[[#This Row],[Discount]]</f>
        <v>8</v>
      </c>
      <c r="M18" s="6" t="str">
        <f>TEXT(tblSales[[#This Row],[SaleDate]],"mmm")</f>
        <v>Jan</v>
      </c>
      <c r="N18">
        <f>HOUR(tblSales[[#This Row],[SaleTime]])</f>
        <v>10</v>
      </c>
      <c r="O18" s="6" t="str">
        <f>TEXT(tblSales[[#This Row],[SaleDate]],"ddd")</f>
        <v>Wed</v>
      </c>
      <c r="P18" t="s">
        <v>5</v>
      </c>
      <c r="Q18" t="s">
        <v>61</v>
      </c>
      <c r="R18" t="s">
        <v>129</v>
      </c>
      <c r="S18">
        <v>2</v>
      </c>
      <c r="T18">
        <f>tblSales[[#This Row],[Quantity]]*tblSales[[#This Row],[CostPrice]]</f>
        <v>2</v>
      </c>
      <c r="U18">
        <f>tblSales[[#This Row],[LineTotal]]-tblSales[[#This Row],[LineCost]]</f>
        <v>6</v>
      </c>
      <c r="V18" s="9">
        <f>IF(tblSales[[#This Row],[LineTotal]]=0,0,tblSales[[#This Row],[GrossProfit]]/tblSales[[#This Row],[LineTotal]])</f>
        <v>0.75</v>
      </c>
      <c r="W18" s="11">
        <f>WEEKDAY(tblSales[[#This Row],[SaleDate]],2)</f>
        <v>3</v>
      </c>
    </row>
    <row r="19" spans="1:23" x14ac:dyDescent="0.45">
      <c r="A19" t="s">
        <v>623</v>
      </c>
      <c r="B19" t="s">
        <v>619</v>
      </c>
      <c r="C19" t="s">
        <v>620</v>
      </c>
      <c r="D19" t="s">
        <v>621</v>
      </c>
      <c r="E19" t="s">
        <v>113</v>
      </c>
      <c r="F19" t="s">
        <v>54</v>
      </c>
      <c r="G19">
        <v>2</v>
      </c>
      <c r="H19">
        <v>12</v>
      </c>
      <c r="I19">
        <v>0</v>
      </c>
      <c r="J19" t="s">
        <v>226</v>
      </c>
      <c r="K19" t="s">
        <v>257</v>
      </c>
      <c r="L19">
        <f>(tblSales[[#This Row],[Quantity]]*tblSales[[#This Row],[UnitPrice]])-tblSales[[#This Row],[Discount]]</f>
        <v>24</v>
      </c>
      <c r="M19" s="6" t="str">
        <f>TEXT(tblSales[[#This Row],[SaleDate]],"mmm")</f>
        <v>Jan</v>
      </c>
      <c r="N19">
        <f>HOUR(tblSales[[#This Row],[SaleTime]])</f>
        <v>10</v>
      </c>
      <c r="O19" s="6" t="str">
        <f>TEXT(tblSales[[#This Row],[SaleDate]],"ddd")</f>
        <v>Wed</v>
      </c>
      <c r="P19" t="s">
        <v>5</v>
      </c>
      <c r="Q19" t="s">
        <v>55</v>
      </c>
      <c r="R19" t="s">
        <v>129</v>
      </c>
      <c r="S19">
        <v>5</v>
      </c>
      <c r="T19">
        <f>tblSales[[#This Row],[Quantity]]*tblSales[[#This Row],[CostPrice]]</f>
        <v>10</v>
      </c>
      <c r="U19">
        <f>tblSales[[#This Row],[LineTotal]]-tblSales[[#This Row],[LineCost]]</f>
        <v>14</v>
      </c>
      <c r="V19" s="9">
        <f>IF(tblSales[[#This Row],[LineTotal]]=0,0,tblSales[[#This Row],[GrossProfit]]/tblSales[[#This Row],[LineTotal]])</f>
        <v>0.58333333333333337</v>
      </c>
      <c r="W19" s="11">
        <f>WEEKDAY(tblSales[[#This Row],[SaleDate]],2)</f>
        <v>3</v>
      </c>
    </row>
    <row r="20" spans="1:23" x14ac:dyDescent="0.45">
      <c r="A20" t="s">
        <v>567</v>
      </c>
      <c r="B20" t="s">
        <v>568</v>
      </c>
      <c r="C20" t="s">
        <v>569</v>
      </c>
      <c r="D20" t="s">
        <v>570</v>
      </c>
      <c r="F20" t="s">
        <v>40</v>
      </c>
      <c r="G20">
        <v>2</v>
      </c>
      <c r="H20">
        <v>60</v>
      </c>
      <c r="I20">
        <v>0</v>
      </c>
      <c r="J20" t="s">
        <v>222</v>
      </c>
      <c r="K20" t="s">
        <v>257</v>
      </c>
      <c r="L20">
        <f>(tblSales[[#This Row],[Quantity]]*tblSales[[#This Row],[UnitPrice]])-tblSales[[#This Row],[Discount]]</f>
        <v>120</v>
      </c>
      <c r="M20" s="6" t="str">
        <f>TEXT(tblSales[[#This Row],[SaleDate]],"mmm")</f>
        <v>Jan</v>
      </c>
      <c r="N20">
        <f>HOUR(tblSales[[#This Row],[SaleTime]])</f>
        <v>19</v>
      </c>
      <c r="O20" s="6" t="str">
        <f>TEXT(tblSales[[#This Row],[SaleDate]],"ddd")</f>
        <v>Sat</v>
      </c>
      <c r="P20" t="s">
        <v>4</v>
      </c>
      <c r="Q20" t="s">
        <v>41</v>
      </c>
      <c r="R20" t="s">
        <v>223</v>
      </c>
      <c r="S20">
        <v>32</v>
      </c>
      <c r="T20">
        <f>tblSales[[#This Row],[Quantity]]*tblSales[[#This Row],[CostPrice]]</f>
        <v>64</v>
      </c>
      <c r="U20">
        <f>tblSales[[#This Row],[LineTotal]]-tblSales[[#This Row],[LineCost]]</f>
        <v>56</v>
      </c>
      <c r="V20" s="9">
        <f>IF(tblSales[[#This Row],[LineTotal]]=0,0,tblSales[[#This Row],[GrossProfit]]/tblSales[[#This Row],[LineTotal]])</f>
        <v>0.46666666666666667</v>
      </c>
      <c r="W20" s="11">
        <f>WEEKDAY(tblSales[[#This Row],[SaleDate]],2)</f>
        <v>6</v>
      </c>
    </row>
    <row r="21" spans="1:23" x14ac:dyDescent="0.45">
      <c r="A21" t="s">
        <v>341</v>
      </c>
      <c r="B21" t="s">
        <v>342</v>
      </c>
      <c r="C21" t="s">
        <v>343</v>
      </c>
      <c r="D21" t="s">
        <v>263</v>
      </c>
      <c r="E21" t="s">
        <v>135</v>
      </c>
      <c r="F21" t="s">
        <v>82</v>
      </c>
      <c r="G21">
        <v>1</v>
      </c>
      <c r="H21">
        <v>18</v>
      </c>
      <c r="I21">
        <v>0</v>
      </c>
      <c r="J21" t="s">
        <v>222</v>
      </c>
      <c r="K21" t="s">
        <v>257</v>
      </c>
      <c r="L21">
        <f>(tblSales[[#This Row],[Quantity]]*tblSales[[#This Row],[UnitPrice]])-tblSales[[#This Row],[Discount]]</f>
        <v>18</v>
      </c>
      <c r="M21" s="6" t="str">
        <f>TEXT(tblSales[[#This Row],[SaleDate]],"mmm")</f>
        <v>Jan</v>
      </c>
      <c r="N21">
        <f>HOUR(tblSales[[#This Row],[SaleTime]])</f>
        <v>12</v>
      </c>
      <c r="O21" s="6" t="str">
        <f>TEXT(tblSales[[#This Row],[SaleDate]],"ddd")</f>
        <v>Tue</v>
      </c>
      <c r="P21" t="s">
        <v>7</v>
      </c>
      <c r="Q21" t="s">
        <v>83</v>
      </c>
      <c r="R21" t="s">
        <v>223</v>
      </c>
      <c r="S21">
        <v>8</v>
      </c>
      <c r="T21">
        <f>tblSales[[#This Row],[Quantity]]*tblSales[[#This Row],[CostPrice]]</f>
        <v>8</v>
      </c>
      <c r="U21">
        <f>tblSales[[#This Row],[LineTotal]]-tblSales[[#This Row],[LineCost]]</f>
        <v>10</v>
      </c>
      <c r="V21" s="9">
        <f>IF(tblSales[[#This Row],[LineTotal]]=0,0,tblSales[[#This Row],[GrossProfit]]/tblSales[[#This Row],[LineTotal]])</f>
        <v>0.55555555555555558</v>
      </c>
      <c r="W21" s="11">
        <f>WEEKDAY(tblSales[[#This Row],[SaleDate]],2)</f>
        <v>2</v>
      </c>
    </row>
    <row r="22" spans="1:23" x14ac:dyDescent="0.45">
      <c r="A22" t="s">
        <v>344</v>
      </c>
      <c r="B22" t="s">
        <v>342</v>
      </c>
      <c r="C22" t="s">
        <v>343</v>
      </c>
      <c r="D22" t="s">
        <v>263</v>
      </c>
      <c r="E22" t="s">
        <v>135</v>
      </c>
      <c r="F22" t="s">
        <v>74</v>
      </c>
      <c r="G22">
        <v>2</v>
      </c>
      <c r="H22">
        <v>28</v>
      </c>
      <c r="I22">
        <v>0</v>
      </c>
      <c r="J22" t="s">
        <v>222</v>
      </c>
      <c r="K22" t="s">
        <v>257</v>
      </c>
      <c r="L22">
        <f>(tblSales[[#This Row],[Quantity]]*tblSales[[#This Row],[UnitPrice]])-tblSales[[#This Row],[Discount]]</f>
        <v>56</v>
      </c>
      <c r="M22" s="6" t="str">
        <f>TEXT(tblSales[[#This Row],[SaleDate]],"mmm")</f>
        <v>Jan</v>
      </c>
      <c r="N22">
        <f>HOUR(tblSales[[#This Row],[SaleTime]])</f>
        <v>12</v>
      </c>
      <c r="O22" s="6" t="str">
        <f>TEXT(tblSales[[#This Row],[SaleDate]],"ddd")</f>
        <v>Tue</v>
      </c>
      <c r="P22" t="s">
        <v>6</v>
      </c>
      <c r="Q22" t="s">
        <v>75</v>
      </c>
      <c r="R22" t="s">
        <v>223</v>
      </c>
      <c r="S22">
        <v>12</v>
      </c>
      <c r="T22">
        <f>tblSales[[#This Row],[Quantity]]*tblSales[[#This Row],[CostPrice]]</f>
        <v>24</v>
      </c>
      <c r="U22">
        <f>tblSales[[#This Row],[LineTotal]]-tblSales[[#This Row],[LineCost]]</f>
        <v>32</v>
      </c>
      <c r="V22" s="9">
        <f>IF(tblSales[[#This Row],[LineTotal]]=0,0,tblSales[[#This Row],[GrossProfit]]/tblSales[[#This Row],[LineTotal]])</f>
        <v>0.5714285714285714</v>
      </c>
      <c r="W22" s="11">
        <f>WEEKDAY(tblSales[[#This Row],[SaleDate]],2)</f>
        <v>2</v>
      </c>
    </row>
    <row r="23" spans="1:23" x14ac:dyDescent="0.45">
      <c r="A23" t="s">
        <v>300</v>
      </c>
      <c r="B23" t="s">
        <v>301</v>
      </c>
      <c r="C23" t="s">
        <v>302</v>
      </c>
      <c r="D23" t="s">
        <v>303</v>
      </c>
      <c r="E23" t="s">
        <v>175</v>
      </c>
      <c r="F23" t="s">
        <v>10</v>
      </c>
      <c r="G23">
        <v>2</v>
      </c>
      <c r="H23">
        <v>55</v>
      </c>
      <c r="I23">
        <v>5</v>
      </c>
      <c r="J23" t="s">
        <v>222</v>
      </c>
      <c r="K23" t="s">
        <v>257</v>
      </c>
      <c r="L23">
        <f>(tblSales[[#This Row],[Quantity]]*tblSales[[#This Row],[UnitPrice]])-tblSales[[#This Row],[Discount]]</f>
        <v>105</v>
      </c>
      <c r="M23" s="6" t="str">
        <f>TEXT(tblSales[[#This Row],[SaleDate]],"mmm")</f>
        <v>Feb</v>
      </c>
      <c r="N23">
        <f>HOUR(tblSales[[#This Row],[SaleTime]])</f>
        <v>12</v>
      </c>
      <c r="O23" s="6" t="str">
        <f>TEXT(tblSales[[#This Row],[SaleDate]],"ddd")</f>
        <v>Sun</v>
      </c>
      <c r="P23" t="s">
        <v>1</v>
      </c>
      <c r="Q23" t="s">
        <v>11</v>
      </c>
      <c r="R23" t="s">
        <v>223</v>
      </c>
      <c r="S23">
        <v>30</v>
      </c>
      <c r="T23">
        <f>tblSales[[#This Row],[Quantity]]*tblSales[[#This Row],[CostPrice]]</f>
        <v>60</v>
      </c>
      <c r="U23">
        <f>tblSales[[#This Row],[LineTotal]]-tblSales[[#This Row],[LineCost]]</f>
        <v>45</v>
      </c>
      <c r="V23" s="9">
        <f>IF(tblSales[[#This Row],[LineTotal]]=0,0,tblSales[[#This Row],[GrossProfit]]/tblSales[[#This Row],[LineTotal]])</f>
        <v>0.42857142857142855</v>
      </c>
      <c r="W23" s="11">
        <f>WEEKDAY(tblSales[[#This Row],[SaleDate]],2)</f>
        <v>7</v>
      </c>
    </row>
    <row r="24" spans="1:23" x14ac:dyDescent="0.45">
      <c r="A24" t="s">
        <v>590</v>
      </c>
      <c r="B24" t="s">
        <v>591</v>
      </c>
      <c r="C24" t="s">
        <v>302</v>
      </c>
      <c r="D24" t="s">
        <v>592</v>
      </c>
      <c r="E24" t="s">
        <v>121</v>
      </c>
      <c r="F24" t="s">
        <v>22</v>
      </c>
      <c r="G24">
        <v>1</v>
      </c>
      <c r="H24">
        <v>62</v>
      </c>
      <c r="I24">
        <v>10</v>
      </c>
      <c r="J24" t="s">
        <v>226</v>
      </c>
      <c r="K24" t="s">
        <v>257</v>
      </c>
      <c r="L24">
        <f>(tblSales[[#This Row],[Quantity]]*tblSales[[#This Row],[UnitPrice]])-tblSales[[#This Row],[Discount]]</f>
        <v>52</v>
      </c>
      <c r="M24" s="6" t="str">
        <f>TEXT(tblSales[[#This Row],[SaleDate]],"mmm")</f>
        <v>Feb</v>
      </c>
      <c r="N24">
        <f>HOUR(tblSales[[#This Row],[SaleTime]])</f>
        <v>12</v>
      </c>
      <c r="O24" s="6" t="str">
        <f>TEXT(tblSales[[#This Row],[SaleDate]],"ddd")</f>
        <v>Sun</v>
      </c>
      <c r="P24" t="s">
        <v>2</v>
      </c>
      <c r="Q24" t="s">
        <v>23</v>
      </c>
      <c r="R24" t="s">
        <v>129</v>
      </c>
      <c r="S24">
        <v>34</v>
      </c>
      <c r="T24">
        <f>tblSales[[#This Row],[Quantity]]*tblSales[[#This Row],[CostPrice]]</f>
        <v>34</v>
      </c>
      <c r="U24">
        <f>tblSales[[#This Row],[LineTotal]]-tblSales[[#This Row],[LineCost]]</f>
        <v>18</v>
      </c>
      <c r="V24" s="9">
        <f>IF(tblSales[[#This Row],[LineTotal]]=0,0,tblSales[[#This Row],[GrossProfit]]/tblSales[[#This Row],[LineTotal]])</f>
        <v>0.34615384615384615</v>
      </c>
      <c r="W24" s="11">
        <f>WEEKDAY(tblSales[[#This Row],[SaleDate]],2)</f>
        <v>7</v>
      </c>
    </row>
    <row r="25" spans="1:23" x14ac:dyDescent="0.45">
      <c r="A25" t="s">
        <v>593</v>
      </c>
      <c r="B25" t="s">
        <v>591</v>
      </c>
      <c r="C25" t="s">
        <v>302</v>
      </c>
      <c r="D25" t="s">
        <v>592</v>
      </c>
      <c r="E25" t="s">
        <v>121</v>
      </c>
      <c r="F25" t="s">
        <v>82</v>
      </c>
      <c r="G25">
        <v>1</v>
      </c>
      <c r="H25">
        <v>18</v>
      </c>
      <c r="I25">
        <v>10</v>
      </c>
      <c r="J25" t="s">
        <v>226</v>
      </c>
      <c r="K25" t="s">
        <v>257</v>
      </c>
      <c r="L25">
        <f>(tblSales[[#This Row],[Quantity]]*tblSales[[#This Row],[UnitPrice]])-tblSales[[#This Row],[Discount]]</f>
        <v>8</v>
      </c>
      <c r="M25" s="6" t="str">
        <f>TEXT(tblSales[[#This Row],[SaleDate]],"mmm")</f>
        <v>Feb</v>
      </c>
      <c r="N25">
        <f>HOUR(tblSales[[#This Row],[SaleTime]])</f>
        <v>12</v>
      </c>
      <c r="O25" s="6" t="str">
        <f>TEXT(tblSales[[#This Row],[SaleDate]],"ddd")</f>
        <v>Sun</v>
      </c>
      <c r="P25" t="s">
        <v>7</v>
      </c>
      <c r="Q25" t="s">
        <v>83</v>
      </c>
      <c r="R25" t="s">
        <v>129</v>
      </c>
      <c r="S25">
        <v>8</v>
      </c>
      <c r="T25">
        <f>tblSales[[#This Row],[Quantity]]*tblSales[[#This Row],[CostPrice]]</f>
        <v>8</v>
      </c>
      <c r="U25">
        <f>tblSales[[#This Row],[LineTotal]]-tblSales[[#This Row],[LineCost]]</f>
        <v>0</v>
      </c>
      <c r="V25" s="9">
        <f>IF(tblSales[[#This Row],[LineTotal]]=0,0,tblSales[[#This Row],[GrossProfit]]/tblSales[[#This Row],[LineTotal]])</f>
        <v>0</v>
      </c>
      <c r="W25" s="11">
        <f>WEEKDAY(tblSales[[#This Row],[SaleDate]],2)</f>
        <v>7</v>
      </c>
    </row>
    <row r="26" spans="1:23" x14ac:dyDescent="0.45">
      <c r="A26" t="s">
        <v>289</v>
      </c>
      <c r="B26" t="s">
        <v>290</v>
      </c>
      <c r="C26" t="s">
        <v>291</v>
      </c>
      <c r="D26" t="s">
        <v>292</v>
      </c>
      <c r="E26" t="s">
        <v>138</v>
      </c>
      <c r="F26" t="s">
        <v>70</v>
      </c>
      <c r="G26">
        <v>2</v>
      </c>
      <c r="H26">
        <v>22</v>
      </c>
      <c r="I26">
        <v>0</v>
      </c>
      <c r="J26" t="s">
        <v>226</v>
      </c>
      <c r="K26" t="s">
        <v>252</v>
      </c>
      <c r="L26">
        <f>(tblSales[[#This Row],[Quantity]]*tblSales[[#This Row],[UnitPrice]])-tblSales[[#This Row],[Discount]]</f>
        <v>44</v>
      </c>
      <c r="M26" s="6" t="str">
        <f>TEXT(tblSales[[#This Row],[SaleDate]],"mmm")</f>
        <v>Feb</v>
      </c>
      <c r="N26">
        <f>HOUR(tblSales[[#This Row],[SaleTime]])</f>
        <v>22</v>
      </c>
      <c r="O26" s="6" t="str">
        <f>TEXT(tblSales[[#This Row],[SaleDate]],"ddd")</f>
        <v>Thu</v>
      </c>
      <c r="P26" t="s">
        <v>6</v>
      </c>
      <c r="Q26" t="s">
        <v>71</v>
      </c>
      <c r="R26" t="s">
        <v>129</v>
      </c>
      <c r="S26">
        <v>10</v>
      </c>
      <c r="T26">
        <f>tblSales[[#This Row],[Quantity]]*tblSales[[#This Row],[CostPrice]]</f>
        <v>20</v>
      </c>
      <c r="U26">
        <f>tblSales[[#This Row],[LineTotal]]-tblSales[[#This Row],[LineCost]]</f>
        <v>24</v>
      </c>
      <c r="V26" s="9">
        <f>IF(tblSales[[#This Row],[LineTotal]]=0,0,tblSales[[#This Row],[GrossProfit]]/tblSales[[#This Row],[LineTotal]])</f>
        <v>0.54545454545454541</v>
      </c>
      <c r="W26" s="11">
        <f>WEEKDAY(tblSales[[#This Row],[SaleDate]],2)</f>
        <v>4</v>
      </c>
    </row>
    <row r="27" spans="1:23" x14ac:dyDescent="0.45">
      <c r="A27" t="s">
        <v>293</v>
      </c>
      <c r="B27" t="s">
        <v>290</v>
      </c>
      <c r="C27" t="s">
        <v>291</v>
      </c>
      <c r="D27" t="s">
        <v>292</v>
      </c>
      <c r="E27" t="s">
        <v>138</v>
      </c>
      <c r="F27" t="s">
        <v>74</v>
      </c>
      <c r="G27">
        <v>1</v>
      </c>
      <c r="H27">
        <v>28</v>
      </c>
      <c r="I27">
        <v>0</v>
      </c>
      <c r="J27" t="s">
        <v>226</v>
      </c>
      <c r="K27" t="s">
        <v>252</v>
      </c>
      <c r="L27">
        <f>(tblSales[[#This Row],[Quantity]]*tblSales[[#This Row],[UnitPrice]])-tblSales[[#This Row],[Discount]]</f>
        <v>28</v>
      </c>
      <c r="M27" s="6" t="str">
        <f>TEXT(tblSales[[#This Row],[SaleDate]],"mmm")</f>
        <v>Feb</v>
      </c>
      <c r="N27">
        <f>HOUR(tblSales[[#This Row],[SaleTime]])</f>
        <v>22</v>
      </c>
      <c r="O27" s="6" t="str">
        <f>TEXT(tblSales[[#This Row],[SaleDate]],"ddd")</f>
        <v>Thu</v>
      </c>
      <c r="P27" t="s">
        <v>6</v>
      </c>
      <c r="Q27" t="s">
        <v>75</v>
      </c>
      <c r="R27" t="s">
        <v>129</v>
      </c>
      <c r="S27">
        <v>12</v>
      </c>
      <c r="T27">
        <f>tblSales[[#This Row],[Quantity]]*tblSales[[#This Row],[CostPrice]]</f>
        <v>12</v>
      </c>
      <c r="U27">
        <f>tblSales[[#This Row],[LineTotal]]-tblSales[[#This Row],[LineCost]]</f>
        <v>16</v>
      </c>
      <c r="V27" s="9">
        <f>IF(tblSales[[#This Row],[LineTotal]]=0,0,tblSales[[#This Row],[GrossProfit]]/tblSales[[#This Row],[LineTotal]])</f>
        <v>0.5714285714285714</v>
      </c>
      <c r="W27" s="11">
        <f>WEEKDAY(tblSales[[#This Row],[SaleDate]],2)</f>
        <v>4</v>
      </c>
    </row>
    <row r="28" spans="1:23" x14ac:dyDescent="0.45">
      <c r="A28" t="s">
        <v>294</v>
      </c>
      <c r="B28" t="s">
        <v>290</v>
      </c>
      <c r="C28" t="s">
        <v>291</v>
      </c>
      <c r="D28" t="s">
        <v>292</v>
      </c>
      <c r="E28" t="s">
        <v>138</v>
      </c>
      <c r="F28" t="s">
        <v>82</v>
      </c>
      <c r="G28">
        <v>2</v>
      </c>
      <c r="H28">
        <v>18</v>
      </c>
      <c r="I28">
        <v>0</v>
      </c>
      <c r="J28" t="s">
        <v>226</v>
      </c>
      <c r="K28" t="s">
        <v>252</v>
      </c>
      <c r="L28">
        <f>(tblSales[[#This Row],[Quantity]]*tblSales[[#This Row],[UnitPrice]])-tblSales[[#This Row],[Discount]]</f>
        <v>36</v>
      </c>
      <c r="M28" s="6" t="str">
        <f>TEXT(tblSales[[#This Row],[SaleDate]],"mmm")</f>
        <v>Feb</v>
      </c>
      <c r="N28">
        <f>HOUR(tblSales[[#This Row],[SaleTime]])</f>
        <v>22</v>
      </c>
      <c r="O28" s="6" t="str">
        <f>TEXT(tblSales[[#This Row],[SaleDate]],"ddd")</f>
        <v>Thu</v>
      </c>
      <c r="P28" t="s">
        <v>7</v>
      </c>
      <c r="Q28" t="s">
        <v>83</v>
      </c>
      <c r="R28" t="s">
        <v>129</v>
      </c>
      <c r="S28">
        <v>8</v>
      </c>
      <c r="T28">
        <f>tblSales[[#This Row],[Quantity]]*tblSales[[#This Row],[CostPrice]]</f>
        <v>16</v>
      </c>
      <c r="U28">
        <f>tblSales[[#This Row],[LineTotal]]-tblSales[[#This Row],[LineCost]]</f>
        <v>20</v>
      </c>
      <c r="V28" s="9">
        <f>IF(tblSales[[#This Row],[LineTotal]]=0,0,tblSales[[#This Row],[GrossProfit]]/tblSales[[#This Row],[LineTotal]])</f>
        <v>0.55555555555555558</v>
      </c>
      <c r="W28" s="11">
        <f>WEEKDAY(tblSales[[#This Row],[SaleDate]],2)</f>
        <v>4</v>
      </c>
    </row>
    <row r="29" spans="1:23" x14ac:dyDescent="0.45">
      <c r="A29" t="s">
        <v>454</v>
      </c>
      <c r="B29" t="s">
        <v>455</v>
      </c>
      <c r="C29" t="s">
        <v>456</v>
      </c>
      <c r="D29" t="s">
        <v>457</v>
      </c>
      <c r="E29" t="s">
        <v>154</v>
      </c>
      <c r="F29" t="s">
        <v>60</v>
      </c>
      <c r="G29">
        <v>2</v>
      </c>
      <c r="H29">
        <v>8</v>
      </c>
      <c r="I29">
        <v>0</v>
      </c>
      <c r="J29" t="s">
        <v>226</v>
      </c>
      <c r="K29" t="s">
        <v>252</v>
      </c>
      <c r="L29">
        <f>(tblSales[[#This Row],[Quantity]]*tblSales[[#This Row],[UnitPrice]])-tblSales[[#This Row],[Discount]]</f>
        <v>16</v>
      </c>
      <c r="M29" s="6" t="str">
        <f>TEXT(tblSales[[#This Row],[SaleDate]],"mmm")</f>
        <v>Feb</v>
      </c>
      <c r="N29">
        <f>HOUR(tblSales[[#This Row],[SaleTime]])</f>
        <v>21</v>
      </c>
      <c r="O29" s="6" t="str">
        <f>TEXT(tblSales[[#This Row],[SaleDate]],"ddd")</f>
        <v>Fri</v>
      </c>
      <c r="P29" t="s">
        <v>5</v>
      </c>
      <c r="Q29" t="s">
        <v>61</v>
      </c>
      <c r="R29" t="s">
        <v>129</v>
      </c>
      <c r="S29">
        <v>2</v>
      </c>
      <c r="T29">
        <f>tblSales[[#This Row],[Quantity]]*tblSales[[#This Row],[CostPrice]]</f>
        <v>4</v>
      </c>
      <c r="U29">
        <f>tblSales[[#This Row],[LineTotal]]-tblSales[[#This Row],[LineCost]]</f>
        <v>12</v>
      </c>
      <c r="V29" s="9">
        <f>IF(tblSales[[#This Row],[LineTotal]]=0,0,tblSales[[#This Row],[GrossProfit]]/tblSales[[#This Row],[LineTotal]])</f>
        <v>0.75</v>
      </c>
      <c r="W29" s="11">
        <f>WEEKDAY(tblSales[[#This Row],[SaleDate]],2)</f>
        <v>5</v>
      </c>
    </row>
    <row r="30" spans="1:23" x14ac:dyDescent="0.45">
      <c r="A30" t="s">
        <v>512</v>
      </c>
      <c r="B30" t="s">
        <v>513</v>
      </c>
      <c r="C30" t="s">
        <v>456</v>
      </c>
      <c r="D30" t="s">
        <v>514</v>
      </c>
      <c r="E30" t="s">
        <v>172</v>
      </c>
      <c r="F30" t="s">
        <v>40</v>
      </c>
      <c r="G30">
        <v>2</v>
      </c>
      <c r="H30">
        <v>60</v>
      </c>
      <c r="I30">
        <v>0</v>
      </c>
      <c r="J30" t="s">
        <v>222</v>
      </c>
      <c r="K30" t="s">
        <v>257</v>
      </c>
      <c r="L30">
        <f>(tblSales[[#This Row],[Quantity]]*tblSales[[#This Row],[UnitPrice]])-tblSales[[#This Row],[Discount]]</f>
        <v>120</v>
      </c>
      <c r="M30" s="6" t="str">
        <f>TEXT(tblSales[[#This Row],[SaleDate]],"mmm")</f>
        <v>Feb</v>
      </c>
      <c r="N30">
        <f>HOUR(tblSales[[#This Row],[SaleTime]])</f>
        <v>10</v>
      </c>
      <c r="O30" s="6" t="str">
        <f>TEXT(tblSales[[#This Row],[SaleDate]],"ddd")</f>
        <v>Fri</v>
      </c>
      <c r="P30" t="s">
        <v>4</v>
      </c>
      <c r="Q30" t="s">
        <v>41</v>
      </c>
      <c r="R30" t="s">
        <v>223</v>
      </c>
      <c r="S30">
        <v>32</v>
      </c>
      <c r="T30">
        <f>tblSales[[#This Row],[Quantity]]*tblSales[[#This Row],[CostPrice]]</f>
        <v>64</v>
      </c>
      <c r="U30">
        <f>tblSales[[#This Row],[LineTotal]]-tblSales[[#This Row],[LineCost]]</f>
        <v>56</v>
      </c>
      <c r="V30" s="9">
        <f>IF(tblSales[[#This Row],[LineTotal]]=0,0,tblSales[[#This Row],[GrossProfit]]/tblSales[[#This Row],[LineTotal]])</f>
        <v>0.46666666666666667</v>
      </c>
      <c r="W30" s="11">
        <f>WEEKDAY(tblSales[[#This Row],[SaleDate]],2)</f>
        <v>5</v>
      </c>
    </row>
    <row r="31" spans="1:23" x14ac:dyDescent="0.45">
      <c r="A31" t="s">
        <v>515</v>
      </c>
      <c r="B31" t="s">
        <v>513</v>
      </c>
      <c r="C31" t="s">
        <v>456</v>
      </c>
      <c r="D31" t="s">
        <v>514</v>
      </c>
      <c r="E31" t="s">
        <v>172</v>
      </c>
      <c r="F31" t="s">
        <v>70</v>
      </c>
      <c r="G31">
        <v>1</v>
      </c>
      <c r="H31">
        <v>22</v>
      </c>
      <c r="I31">
        <v>0</v>
      </c>
      <c r="J31" t="s">
        <v>222</v>
      </c>
      <c r="K31" t="s">
        <v>257</v>
      </c>
      <c r="L31">
        <f>(tblSales[[#This Row],[Quantity]]*tblSales[[#This Row],[UnitPrice]])-tblSales[[#This Row],[Discount]]</f>
        <v>22</v>
      </c>
      <c r="M31" s="6" t="str">
        <f>TEXT(tblSales[[#This Row],[SaleDate]],"mmm")</f>
        <v>Feb</v>
      </c>
      <c r="N31">
        <f>HOUR(tblSales[[#This Row],[SaleTime]])</f>
        <v>10</v>
      </c>
      <c r="O31" s="6" t="str">
        <f>TEXT(tblSales[[#This Row],[SaleDate]],"ddd")</f>
        <v>Fri</v>
      </c>
      <c r="P31" t="s">
        <v>6</v>
      </c>
      <c r="Q31" t="s">
        <v>71</v>
      </c>
      <c r="R31" t="s">
        <v>223</v>
      </c>
      <c r="S31">
        <v>10</v>
      </c>
      <c r="T31">
        <f>tblSales[[#This Row],[Quantity]]*tblSales[[#This Row],[CostPrice]]</f>
        <v>10</v>
      </c>
      <c r="U31">
        <f>tblSales[[#This Row],[LineTotal]]-tblSales[[#This Row],[LineCost]]</f>
        <v>12</v>
      </c>
      <c r="V31" s="9">
        <f>IF(tblSales[[#This Row],[LineTotal]]=0,0,tblSales[[#This Row],[GrossProfit]]/tblSales[[#This Row],[LineTotal]])</f>
        <v>0.54545454545454541</v>
      </c>
      <c r="W31" s="11">
        <f>WEEKDAY(tblSales[[#This Row],[SaleDate]],2)</f>
        <v>5</v>
      </c>
    </row>
    <row r="32" spans="1:23" x14ac:dyDescent="0.45">
      <c r="A32" t="s">
        <v>279</v>
      </c>
      <c r="B32" t="s">
        <v>280</v>
      </c>
      <c r="C32" t="s">
        <v>281</v>
      </c>
      <c r="D32" t="s">
        <v>282</v>
      </c>
      <c r="F32" t="s">
        <v>50</v>
      </c>
      <c r="G32">
        <v>2</v>
      </c>
      <c r="H32">
        <v>12</v>
      </c>
      <c r="I32">
        <v>0</v>
      </c>
      <c r="J32" t="s">
        <v>226</v>
      </c>
      <c r="K32" t="s">
        <v>283</v>
      </c>
      <c r="L32">
        <f>(tblSales[[#This Row],[Quantity]]*tblSales[[#This Row],[UnitPrice]])-tblSales[[#This Row],[Discount]]</f>
        <v>24</v>
      </c>
      <c r="M32" s="6" t="str">
        <f>TEXT(tblSales[[#This Row],[SaleDate]],"mmm")</f>
        <v>Feb</v>
      </c>
      <c r="N32">
        <f>HOUR(tblSales[[#This Row],[SaleTime]])</f>
        <v>19</v>
      </c>
      <c r="O32" s="6" t="str">
        <f>TEXT(tblSales[[#This Row],[SaleDate]],"ddd")</f>
        <v>Sun</v>
      </c>
      <c r="P32" t="s">
        <v>5</v>
      </c>
      <c r="Q32" t="s">
        <v>51</v>
      </c>
      <c r="R32" t="s">
        <v>129</v>
      </c>
      <c r="S32">
        <v>5</v>
      </c>
      <c r="T32">
        <f>tblSales[[#This Row],[Quantity]]*tblSales[[#This Row],[CostPrice]]</f>
        <v>10</v>
      </c>
      <c r="U32">
        <f>tblSales[[#This Row],[LineTotal]]-tblSales[[#This Row],[LineCost]]</f>
        <v>14</v>
      </c>
      <c r="V32" s="9">
        <f>IF(tblSales[[#This Row],[LineTotal]]=0,0,tblSales[[#This Row],[GrossProfit]]/tblSales[[#This Row],[LineTotal]])</f>
        <v>0.58333333333333337</v>
      </c>
      <c r="W32" s="11">
        <f>WEEKDAY(tblSales[[#This Row],[SaleDate]],2)</f>
        <v>7</v>
      </c>
    </row>
    <row r="33" spans="1:23" x14ac:dyDescent="0.45">
      <c r="A33" t="s">
        <v>571</v>
      </c>
      <c r="B33" t="s">
        <v>572</v>
      </c>
      <c r="C33" t="s">
        <v>573</v>
      </c>
      <c r="D33" t="s">
        <v>432</v>
      </c>
      <c r="F33" t="s">
        <v>70</v>
      </c>
      <c r="G33">
        <v>1</v>
      </c>
      <c r="H33">
        <v>22</v>
      </c>
      <c r="I33">
        <v>0</v>
      </c>
      <c r="J33" t="s">
        <v>226</v>
      </c>
      <c r="K33" t="s">
        <v>257</v>
      </c>
      <c r="L33">
        <f>(tblSales[[#This Row],[Quantity]]*tblSales[[#This Row],[UnitPrice]])-tblSales[[#This Row],[Discount]]</f>
        <v>22</v>
      </c>
      <c r="M33" s="6" t="str">
        <f>TEXT(tblSales[[#This Row],[SaleDate]],"mmm")</f>
        <v>Feb</v>
      </c>
      <c r="N33">
        <f>HOUR(tblSales[[#This Row],[SaleTime]])</f>
        <v>12</v>
      </c>
      <c r="O33" s="6" t="str">
        <f>TEXT(tblSales[[#This Row],[SaleDate]],"ddd")</f>
        <v>Mon</v>
      </c>
      <c r="P33" t="s">
        <v>6</v>
      </c>
      <c r="Q33" t="s">
        <v>71</v>
      </c>
      <c r="R33" t="s">
        <v>129</v>
      </c>
      <c r="S33">
        <v>10</v>
      </c>
      <c r="T33">
        <f>tblSales[[#This Row],[Quantity]]*tblSales[[#This Row],[CostPrice]]</f>
        <v>10</v>
      </c>
      <c r="U33">
        <f>tblSales[[#This Row],[LineTotal]]-tblSales[[#This Row],[LineCost]]</f>
        <v>12</v>
      </c>
      <c r="V33" s="9">
        <f>IF(tblSales[[#This Row],[LineTotal]]=0,0,tblSales[[#This Row],[GrossProfit]]/tblSales[[#This Row],[LineTotal]])</f>
        <v>0.54545454545454541</v>
      </c>
      <c r="W33" s="11">
        <f>WEEKDAY(tblSales[[#This Row],[SaleDate]],2)</f>
        <v>1</v>
      </c>
    </row>
    <row r="34" spans="1:23" x14ac:dyDescent="0.45">
      <c r="A34" t="s">
        <v>253</v>
      </c>
      <c r="B34" t="s">
        <v>254</v>
      </c>
      <c r="C34" t="s">
        <v>255</v>
      </c>
      <c r="D34" t="s">
        <v>256</v>
      </c>
      <c r="E34" t="s">
        <v>142</v>
      </c>
      <c r="F34" t="s">
        <v>60</v>
      </c>
      <c r="G34">
        <v>1</v>
      </c>
      <c r="H34">
        <v>8</v>
      </c>
      <c r="I34">
        <v>10</v>
      </c>
      <c r="J34" t="s">
        <v>225</v>
      </c>
      <c r="K34" t="s">
        <v>257</v>
      </c>
      <c r="L34">
        <f>(tblSales[[#This Row],[Quantity]]*tblSales[[#This Row],[UnitPrice]])-tblSales[[#This Row],[Discount]]</f>
        <v>-2</v>
      </c>
      <c r="M34" s="6" t="str">
        <f>TEXT(tblSales[[#This Row],[SaleDate]],"mmm")</f>
        <v>Feb</v>
      </c>
      <c r="N34">
        <f>HOUR(tblSales[[#This Row],[SaleTime]])</f>
        <v>20</v>
      </c>
      <c r="O34" s="6" t="str">
        <f>TEXT(tblSales[[#This Row],[SaleDate]],"ddd")</f>
        <v>Wed</v>
      </c>
      <c r="P34" t="s">
        <v>5</v>
      </c>
      <c r="Q34" t="s">
        <v>61</v>
      </c>
      <c r="R34" t="s">
        <v>118</v>
      </c>
      <c r="S34">
        <v>2</v>
      </c>
      <c r="T34">
        <f>tblSales[[#This Row],[Quantity]]*tblSales[[#This Row],[CostPrice]]</f>
        <v>2</v>
      </c>
      <c r="U34">
        <f>tblSales[[#This Row],[LineTotal]]-tblSales[[#This Row],[LineCost]]</f>
        <v>-4</v>
      </c>
      <c r="V34" s="9">
        <f>IF(tblSales[[#This Row],[LineTotal]]=0,0,tblSales[[#This Row],[GrossProfit]]/tblSales[[#This Row],[LineTotal]])</f>
        <v>2</v>
      </c>
      <c r="W34" s="11">
        <f>WEEKDAY(tblSales[[#This Row],[SaleDate]],2)</f>
        <v>3</v>
      </c>
    </row>
    <row r="35" spans="1:23" x14ac:dyDescent="0.45">
      <c r="A35" t="s">
        <v>258</v>
      </c>
      <c r="B35" t="s">
        <v>254</v>
      </c>
      <c r="C35" t="s">
        <v>255</v>
      </c>
      <c r="D35" t="s">
        <v>256</v>
      </c>
      <c r="E35" t="s">
        <v>142</v>
      </c>
      <c r="F35" t="s">
        <v>82</v>
      </c>
      <c r="G35">
        <v>1</v>
      </c>
      <c r="H35">
        <v>18</v>
      </c>
      <c r="I35">
        <v>10</v>
      </c>
      <c r="J35" t="s">
        <v>225</v>
      </c>
      <c r="K35" t="s">
        <v>257</v>
      </c>
      <c r="L35">
        <f>(tblSales[[#This Row],[Quantity]]*tblSales[[#This Row],[UnitPrice]])-tblSales[[#This Row],[Discount]]</f>
        <v>8</v>
      </c>
      <c r="M35" s="6" t="str">
        <f>TEXT(tblSales[[#This Row],[SaleDate]],"mmm")</f>
        <v>Feb</v>
      </c>
      <c r="N35">
        <f>HOUR(tblSales[[#This Row],[SaleTime]])</f>
        <v>20</v>
      </c>
      <c r="O35" s="6" t="str">
        <f>TEXT(tblSales[[#This Row],[SaleDate]],"ddd")</f>
        <v>Wed</v>
      </c>
      <c r="P35" t="s">
        <v>7</v>
      </c>
      <c r="Q35" t="s">
        <v>83</v>
      </c>
      <c r="R35" t="s">
        <v>118</v>
      </c>
      <c r="S35">
        <v>8</v>
      </c>
      <c r="T35">
        <f>tblSales[[#This Row],[Quantity]]*tblSales[[#This Row],[CostPrice]]</f>
        <v>8</v>
      </c>
      <c r="U35">
        <f>tblSales[[#This Row],[LineTotal]]-tblSales[[#This Row],[LineCost]]</f>
        <v>0</v>
      </c>
      <c r="V35" s="9">
        <f>IF(tblSales[[#This Row],[LineTotal]]=0,0,tblSales[[#This Row],[GrossProfit]]/tblSales[[#This Row],[LineTotal]])</f>
        <v>0</v>
      </c>
      <c r="W35" s="11">
        <f>WEEKDAY(tblSales[[#This Row],[SaleDate]],2)</f>
        <v>3</v>
      </c>
    </row>
    <row r="36" spans="1:23" x14ac:dyDescent="0.45">
      <c r="A36" t="s">
        <v>259</v>
      </c>
      <c r="B36" t="s">
        <v>254</v>
      </c>
      <c r="C36" t="s">
        <v>255</v>
      </c>
      <c r="D36" t="s">
        <v>256</v>
      </c>
      <c r="E36" t="s">
        <v>142</v>
      </c>
      <c r="F36" t="s">
        <v>40</v>
      </c>
      <c r="G36">
        <v>2</v>
      </c>
      <c r="H36">
        <v>60</v>
      </c>
      <c r="I36">
        <v>10</v>
      </c>
      <c r="J36" t="s">
        <v>225</v>
      </c>
      <c r="K36" t="s">
        <v>257</v>
      </c>
      <c r="L36">
        <f>(tblSales[[#This Row],[Quantity]]*tblSales[[#This Row],[UnitPrice]])-tblSales[[#This Row],[Discount]]</f>
        <v>110</v>
      </c>
      <c r="M36" s="6" t="str">
        <f>TEXT(tblSales[[#This Row],[SaleDate]],"mmm")</f>
        <v>Feb</v>
      </c>
      <c r="N36">
        <f>HOUR(tblSales[[#This Row],[SaleTime]])</f>
        <v>20</v>
      </c>
      <c r="O36" s="6" t="str">
        <f>TEXT(tblSales[[#This Row],[SaleDate]],"ddd")</f>
        <v>Wed</v>
      </c>
      <c r="P36" t="s">
        <v>4</v>
      </c>
      <c r="Q36" t="s">
        <v>41</v>
      </c>
      <c r="R36" t="s">
        <v>118</v>
      </c>
      <c r="S36">
        <v>32</v>
      </c>
      <c r="T36">
        <f>tblSales[[#This Row],[Quantity]]*tblSales[[#This Row],[CostPrice]]</f>
        <v>64</v>
      </c>
      <c r="U36">
        <f>tblSales[[#This Row],[LineTotal]]-tblSales[[#This Row],[LineCost]]</f>
        <v>46</v>
      </c>
      <c r="V36" s="9">
        <f>IF(tblSales[[#This Row],[LineTotal]]=0,0,tblSales[[#This Row],[GrossProfit]]/tblSales[[#This Row],[LineTotal]])</f>
        <v>0.41818181818181815</v>
      </c>
      <c r="W36" s="11">
        <f>WEEKDAY(tblSales[[#This Row],[SaleDate]],2)</f>
        <v>3</v>
      </c>
    </row>
    <row r="37" spans="1:23" x14ac:dyDescent="0.45">
      <c r="A37" t="s">
        <v>269</v>
      </c>
      <c r="B37" t="s">
        <v>270</v>
      </c>
      <c r="C37" t="s">
        <v>271</v>
      </c>
      <c r="D37" t="s">
        <v>272</v>
      </c>
      <c r="F37" t="s">
        <v>66</v>
      </c>
      <c r="G37">
        <v>2</v>
      </c>
      <c r="H37">
        <v>12</v>
      </c>
      <c r="I37">
        <v>0</v>
      </c>
      <c r="J37" t="s">
        <v>222</v>
      </c>
      <c r="K37" t="s">
        <v>257</v>
      </c>
      <c r="L37">
        <f>(tblSales[[#This Row],[Quantity]]*tblSales[[#This Row],[UnitPrice]])-tblSales[[#This Row],[Discount]]</f>
        <v>24</v>
      </c>
      <c r="M37" s="6" t="str">
        <f>TEXT(tblSales[[#This Row],[SaleDate]],"mmm")</f>
        <v>Feb</v>
      </c>
      <c r="N37">
        <f>HOUR(tblSales[[#This Row],[SaleTime]])</f>
        <v>21</v>
      </c>
      <c r="O37" s="6" t="str">
        <f>TEXT(tblSales[[#This Row],[SaleDate]],"ddd")</f>
        <v>Thu</v>
      </c>
      <c r="P37" t="s">
        <v>5</v>
      </c>
      <c r="Q37" t="s">
        <v>67</v>
      </c>
      <c r="R37" t="s">
        <v>223</v>
      </c>
      <c r="S37">
        <v>3</v>
      </c>
      <c r="T37">
        <f>tblSales[[#This Row],[Quantity]]*tblSales[[#This Row],[CostPrice]]</f>
        <v>6</v>
      </c>
      <c r="U37">
        <f>tblSales[[#This Row],[LineTotal]]-tblSales[[#This Row],[LineCost]]</f>
        <v>18</v>
      </c>
      <c r="V37" s="9">
        <f>IF(tblSales[[#This Row],[LineTotal]]=0,0,tblSales[[#This Row],[GrossProfit]]/tblSales[[#This Row],[LineTotal]])</f>
        <v>0.75</v>
      </c>
      <c r="W37" s="11">
        <f>WEEKDAY(tblSales[[#This Row],[SaleDate]],2)</f>
        <v>4</v>
      </c>
    </row>
    <row r="38" spans="1:23" x14ac:dyDescent="0.45">
      <c r="A38" t="s">
        <v>273</v>
      </c>
      <c r="B38" t="s">
        <v>270</v>
      </c>
      <c r="C38" t="s">
        <v>271</v>
      </c>
      <c r="D38" t="s">
        <v>272</v>
      </c>
      <c r="F38" t="s">
        <v>40</v>
      </c>
      <c r="G38">
        <v>1</v>
      </c>
      <c r="H38">
        <v>60</v>
      </c>
      <c r="I38">
        <v>0</v>
      </c>
      <c r="J38" t="s">
        <v>222</v>
      </c>
      <c r="K38" t="s">
        <v>257</v>
      </c>
      <c r="L38">
        <f>(tblSales[[#This Row],[Quantity]]*tblSales[[#This Row],[UnitPrice]])-tblSales[[#This Row],[Discount]]</f>
        <v>60</v>
      </c>
      <c r="M38" s="6" t="str">
        <f>TEXT(tblSales[[#This Row],[SaleDate]],"mmm")</f>
        <v>Feb</v>
      </c>
      <c r="N38">
        <f>HOUR(tblSales[[#This Row],[SaleTime]])</f>
        <v>21</v>
      </c>
      <c r="O38" s="6" t="str">
        <f>TEXT(tblSales[[#This Row],[SaleDate]],"ddd")</f>
        <v>Thu</v>
      </c>
      <c r="P38" t="s">
        <v>4</v>
      </c>
      <c r="Q38" t="s">
        <v>41</v>
      </c>
      <c r="R38" t="s">
        <v>223</v>
      </c>
      <c r="S38">
        <v>32</v>
      </c>
      <c r="T38">
        <f>tblSales[[#This Row],[Quantity]]*tblSales[[#This Row],[CostPrice]]</f>
        <v>32</v>
      </c>
      <c r="U38">
        <f>tblSales[[#This Row],[LineTotal]]-tblSales[[#This Row],[LineCost]]</f>
        <v>28</v>
      </c>
      <c r="V38" s="9">
        <f>IF(tblSales[[#This Row],[LineTotal]]=0,0,tblSales[[#This Row],[GrossProfit]]/tblSales[[#This Row],[LineTotal]])</f>
        <v>0.46666666666666667</v>
      </c>
      <c r="W38" s="11">
        <f>WEEKDAY(tblSales[[#This Row],[SaleDate]],2)</f>
        <v>4</v>
      </c>
    </row>
    <row r="39" spans="1:23" x14ac:dyDescent="0.45">
      <c r="A39" t="s">
        <v>629</v>
      </c>
      <c r="B39" t="s">
        <v>630</v>
      </c>
      <c r="C39" t="s">
        <v>631</v>
      </c>
      <c r="D39" t="s">
        <v>632</v>
      </c>
      <c r="F39" t="s">
        <v>74</v>
      </c>
      <c r="G39">
        <v>1</v>
      </c>
      <c r="H39">
        <v>28</v>
      </c>
      <c r="I39">
        <v>0</v>
      </c>
      <c r="J39" t="s">
        <v>222</v>
      </c>
      <c r="K39" t="s">
        <v>257</v>
      </c>
      <c r="L39">
        <f>(tblSales[[#This Row],[Quantity]]*tblSales[[#This Row],[UnitPrice]])-tblSales[[#This Row],[Discount]]</f>
        <v>28</v>
      </c>
      <c r="M39" s="6" t="str">
        <f>TEXT(tblSales[[#This Row],[SaleDate]],"mmm")</f>
        <v>Feb</v>
      </c>
      <c r="N39">
        <f>HOUR(tblSales[[#This Row],[SaleTime]])</f>
        <v>11</v>
      </c>
      <c r="O39" s="6" t="str">
        <f>TEXT(tblSales[[#This Row],[SaleDate]],"ddd")</f>
        <v>Sat</v>
      </c>
      <c r="P39" t="s">
        <v>6</v>
      </c>
      <c r="Q39" t="s">
        <v>75</v>
      </c>
      <c r="R39" t="s">
        <v>223</v>
      </c>
      <c r="S39">
        <v>12</v>
      </c>
      <c r="T39">
        <f>tblSales[[#This Row],[Quantity]]*tblSales[[#This Row],[CostPrice]]</f>
        <v>12</v>
      </c>
      <c r="U39">
        <f>tblSales[[#This Row],[LineTotal]]-tblSales[[#This Row],[LineCost]]</f>
        <v>16</v>
      </c>
      <c r="V39" s="9">
        <f>IF(tblSales[[#This Row],[LineTotal]]=0,0,tblSales[[#This Row],[GrossProfit]]/tblSales[[#This Row],[LineTotal]])</f>
        <v>0.5714285714285714</v>
      </c>
      <c r="W39" s="11">
        <f>WEEKDAY(tblSales[[#This Row],[SaleDate]],2)</f>
        <v>6</v>
      </c>
    </row>
    <row r="40" spans="1:23" x14ac:dyDescent="0.45">
      <c r="A40" t="s">
        <v>438</v>
      </c>
      <c r="B40" t="s">
        <v>439</v>
      </c>
      <c r="C40" t="s">
        <v>440</v>
      </c>
      <c r="D40" t="s">
        <v>441</v>
      </c>
      <c r="E40" t="s">
        <v>154</v>
      </c>
      <c r="F40" t="s">
        <v>80</v>
      </c>
      <c r="G40">
        <v>2</v>
      </c>
      <c r="H40">
        <v>15</v>
      </c>
      <c r="I40">
        <v>0</v>
      </c>
      <c r="J40" t="s">
        <v>226</v>
      </c>
      <c r="K40" t="s">
        <v>257</v>
      </c>
      <c r="L40">
        <f>(tblSales[[#This Row],[Quantity]]*tblSales[[#This Row],[UnitPrice]])-tblSales[[#This Row],[Discount]]</f>
        <v>30</v>
      </c>
      <c r="M40" s="6" t="str">
        <f>TEXT(tblSales[[#This Row],[SaleDate]],"mmm")</f>
        <v>Feb</v>
      </c>
      <c r="N40">
        <f>HOUR(tblSales[[#This Row],[SaleTime]])</f>
        <v>14</v>
      </c>
      <c r="O40" s="6" t="str">
        <f>TEXT(tblSales[[#This Row],[SaleDate]],"ddd")</f>
        <v>Tue</v>
      </c>
      <c r="P40" t="s">
        <v>7</v>
      </c>
      <c r="Q40" t="s">
        <v>81</v>
      </c>
      <c r="R40" t="s">
        <v>129</v>
      </c>
      <c r="S40">
        <v>6</v>
      </c>
      <c r="T40">
        <f>tblSales[[#This Row],[Quantity]]*tblSales[[#This Row],[CostPrice]]</f>
        <v>12</v>
      </c>
      <c r="U40">
        <f>tblSales[[#This Row],[LineTotal]]-tblSales[[#This Row],[LineCost]]</f>
        <v>18</v>
      </c>
      <c r="V40" s="9">
        <f>IF(tblSales[[#This Row],[LineTotal]]=0,0,tblSales[[#This Row],[GrossProfit]]/tblSales[[#This Row],[LineTotal]])</f>
        <v>0.6</v>
      </c>
      <c r="W40" s="11">
        <f>WEEKDAY(tblSales[[#This Row],[SaleDate]],2)</f>
        <v>2</v>
      </c>
    </row>
    <row r="41" spans="1:23" x14ac:dyDescent="0.45">
      <c r="A41" t="s">
        <v>442</v>
      </c>
      <c r="B41" t="s">
        <v>439</v>
      </c>
      <c r="C41" t="s">
        <v>440</v>
      </c>
      <c r="D41" t="s">
        <v>441</v>
      </c>
      <c r="E41" t="s">
        <v>154</v>
      </c>
      <c r="F41" t="s">
        <v>74</v>
      </c>
      <c r="G41">
        <v>2</v>
      </c>
      <c r="H41">
        <v>28</v>
      </c>
      <c r="I41">
        <v>0</v>
      </c>
      <c r="J41" t="s">
        <v>226</v>
      </c>
      <c r="K41" t="s">
        <v>257</v>
      </c>
      <c r="L41">
        <f>(tblSales[[#This Row],[Quantity]]*tblSales[[#This Row],[UnitPrice]])-tblSales[[#This Row],[Discount]]</f>
        <v>56</v>
      </c>
      <c r="M41" s="6" t="str">
        <f>TEXT(tblSales[[#This Row],[SaleDate]],"mmm")</f>
        <v>Feb</v>
      </c>
      <c r="N41">
        <f>HOUR(tblSales[[#This Row],[SaleTime]])</f>
        <v>14</v>
      </c>
      <c r="O41" s="6" t="str">
        <f>TEXT(tblSales[[#This Row],[SaleDate]],"ddd")</f>
        <v>Tue</v>
      </c>
      <c r="P41" t="s">
        <v>6</v>
      </c>
      <c r="Q41" t="s">
        <v>75</v>
      </c>
      <c r="R41" t="s">
        <v>129</v>
      </c>
      <c r="S41">
        <v>12</v>
      </c>
      <c r="T41">
        <f>tblSales[[#This Row],[Quantity]]*tblSales[[#This Row],[CostPrice]]</f>
        <v>24</v>
      </c>
      <c r="U41">
        <f>tblSales[[#This Row],[LineTotal]]-tblSales[[#This Row],[LineCost]]</f>
        <v>32</v>
      </c>
      <c r="V41" s="9">
        <f>IF(tblSales[[#This Row],[LineTotal]]=0,0,tblSales[[#This Row],[GrossProfit]]/tblSales[[#This Row],[LineTotal]])</f>
        <v>0.5714285714285714</v>
      </c>
      <c r="W41" s="11">
        <f>WEEKDAY(tblSales[[#This Row],[SaleDate]],2)</f>
        <v>2</v>
      </c>
    </row>
    <row r="42" spans="1:23" x14ac:dyDescent="0.45">
      <c r="A42" t="s">
        <v>493</v>
      </c>
      <c r="B42" t="s">
        <v>494</v>
      </c>
      <c r="C42" t="s">
        <v>495</v>
      </c>
      <c r="D42" t="s">
        <v>335</v>
      </c>
      <c r="E42" t="s">
        <v>193</v>
      </c>
      <c r="F42" t="s">
        <v>70</v>
      </c>
      <c r="G42">
        <v>2</v>
      </c>
      <c r="H42">
        <v>22</v>
      </c>
      <c r="I42">
        <v>0</v>
      </c>
      <c r="J42" t="s">
        <v>225</v>
      </c>
      <c r="K42" t="s">
        <v>257</v>
      </c>
      <c r="L42">
        <f>(tblSales[[#This Row],[Quantity]]*tblSales[[#This Row],[UnitPrice]])-tblSales[[#This Row],[Discount]]</f>
        <v>44</v>
      </c>
      <c r="M42" s="6" t="str">
        <f>TEXT(tblSales[[#This Row],[SaleDate]],"mmm")</f>
        <v>Feb</v>
      </c>
      <c r="N42">
        <f>HOUR(tblSales[[#This Row],[SaleTime]])</f>
        <v>19</v>
      </c>
      <c r="O42" s="6" t="str">
        <f>TEXT(tblSales[[#This Row],[SaleDate]],"ddd")</f>
        <v>Thu</v>
      </c>
      <c r="P42" t="s">
        <v>6</v>
      </c>
      <c r="Q42" t="s">
        <v>71</v>
      </c>
      <c r="R42" t="s">
        <v>118</v>
      </c>
      <c r="S42">
        <v>10</v>
      </c>
      <c r="T42">
        <f>tblSales[[#This Row],[Quantity]]*tblSales[[#This Row],[CostPrice]]</f>
        <v>20</v>
      </c>
      <c r="U42">
        <f>tblSales[[#This Row],[LineTotal]]-tblSales[[#This Row],[LineCost]]</f>
        <v>24</v>
      </c>
      <c r="V42" s="9">
        <f>IF(tblSales[[#This Row],[LineTotal]]=0,0,tblSales[[#This Row],[GrossProfit]]/tblSales[[#This Row],[LineTotal]])</f>
        <v>0.54545454545454541</v>
      </c>
      <c r="W42" s="11">
        <f>WEEKDAY(tblSales[[#This Row],[SaleDate]],2)</f>
        <v>4</v>
      </c>
    </row>
    <row r="43" spans="1:23" x14ac:dyDescent="0.45">
      <c r="A43" t="s">
        <v>415</v>
      </c>
      <c r="B43" t="s">
        <v>416</v>
      </c>
      <c r="C43" t="s">
        <v>417</v>
      </c>
      <c r="D43" t="s">
        <v>418</v>
      </c>
      <c r="F43" t="s">
        <v>70</v>
      </c>
      <c r="G43">
        <v>2</v>
      </c>
      <c r="H43">
        <v>22</v>
      </c>
      <c r="I43">
        <v>0</v>
      </c>
      <c r="J43" t="s">
        <v>226</v>
      </c>
      <c r="K43" t="s">
        <v>257</v>
      </c>
      <c r="L43">
        <f>(tblSales[[#This Row],[Quantity]]*tblSales[[#This Row],[UnitPrice]])-tblSales[[#This Row],[Discount]]</f>
        <v>44</v>
      </c>
      <c r="M43" s="6" t="str">
        <f>TEXT(tblSales[[#This Row],[SaleDate]],"mmm")</f>
        <v>Feb</v>
      </c>
      <c r="N43">
        <f>HOUR(tblSales[[#This Row],[SaleTime]])</f>
        <v>13</v>
      </c>
      <c r="O43" s="6" t="str">
        <f>TEXT(tblSales[[#This Row],[SaleDate]],"ddd")</f>
        <v>Fri</v>
      </c>
      <c r="P43" t="s">
        <v>6</v>
      </c>
      <c r="Q43" t="s">
        <v>71</v>
      </c>
      <c r="R43" t="s">
        <v>129</v>
      </c>
      <c r="S43">
        <v>10</v>
      </c>
      <c r="T43">
        <f>tblSales[[#This Row],[Quantity]]*tblSales[[#This Row],[CostPrice]]</f>
        <v>20</v>
      </c>
      <c r="U43">
        <f>tblSales[[#This Row],[LineTotal]]-tblSales[[#This Row],[LineCost]]</f>
        <v>24</v>
      </c>
      <c r="V43" s="9">
        <f>IF(tblSales[[#This Row],[LineTotal]]=0,0,tblSales[[#This Row],[GrossProfit]]/tblSales[[#This Row],[LineTotal]])</f>
        <v>0.54545454545454541</v>
      </c>
      <c r="W43" s="11">
        <f>WEEKDAY(tblSales[[#This Row],[SaleDate]],2)</f>
        <v>5</v>
      </c>
    </row>
    <row r="44" spans="1:23" x14ac:dyDescent="0.45">
      <c r="A44" t="s">
        <v>645</v>
      </c>
      <c r="B44" t="s">
        <v>646</v>
      </c>
      <c r="C44" t="s">
        <v>417</v>
      </c>
      <c r="D44" t="s">
        <v>647</v>
      </c>
      <c r="F44" t="s">
        <v>86</v>
      </c>
      <c r="G44">
        <v>1</v>
      </c>
      <c r="H44">
        <v>28</v>
      </c>
      <c r="I44">
        <v>5</v>
      </c>
      <c r="J44" t="s">
        <v>225</v>
      </c>
      <c r="K44" t="s">
        <v>257</v>
      </c>
      <c r="L44">
        <f>(tblSales[[#This Row],[Quantity]]*tblSales[[#This Row],[UnitPrice]])-tblSales[[#This Row],[Discount]]</f>
        <v>23</v>
      </c>
      <c r="M44" s="6" t="str">
        <f>TEXT(tblSales[[#This Row],[SaleDate]],"mmm")</f>
        <v>Feb</v>
      </c>
      <c r="N44">
        <f>HOUR(tblSales[[#This Row],[SaleTime]])</f>
        <v>20</v>
      </c>
      <c r="O44" s="6" t="str">
        <f>TEXT(tblSales[[#This Row],[SaleDate]],"ddd")</f>
        <v>Fri</v>
      </c>
      <c r="P44" t="s">
        <v>7</v>
      </c>
      <c r="Q44" t="s">
        <v>87</v>
      </c>
      <c r="R44" t="s">
        <v>118</v>
      </c>
      <c r="S44">
        <v>12</v>
      </c>
      <c r="T44">
        <f>tblSales[[#This Row],[Quantity]]*tblSales[[#This Row],[CostPrice]]</f>
        <v>12</v>
      </c>
      <c r="U44">
        <f>tblSales[[#This Row],[LineTotal]]-tblSales[[#This Row],[LineCost]]</f>
        <v>11</v>
      </c>
      <c r="V44" s="9">
        <f>IF(tblSales[[#This Row],[LineTotal]]=0,0,tblSales[[#This Row],[GrossProfit]]/tblSales[[#This Row],[LineTotal]])</f>
        <v>0.47826086956521741</v>
      </c>
      <c r="W44" s="11">
        <f>WEEKDAY(tblSales[[#This Row],[SaleDate]],2)</f>
        <v>5</v>
      </c>
    </row>
    <row r="45" spans="1:23" x14ac:dyDescent="0.45">
      <c r="A45" t="s">
        <v>648</v>
      </c>
      <c r="B45" t="s">
        <v>646</v>
      </c>
      <c r="C45" t="s">
        <v>417</v>
      </c>
      <c r="D45" t="s">
        <v>647</v>
      </c>
      <c r="F45" t="s">
        <v>60</v>
      </c>
      <c r="G45">
        <v>2</v>
      </c>
      <c r="H45">
        <v>8</v>
      </c>
      <c r="I45">
        <v>5</v>
      </c>
      <c r="J45" t="s">
        <v>225</v>
      </c>
      <c r="K45" t="s">
        <v>257</v>
      </c>
      <c r="L45">
        <f>(tblSales[[#This Row],[Quantity]]*tblSales[[#This Row],[UnitPrice]])-tblSales[[#This Row],[Discount]]</f>
        <v>11</v>
      </c>
      <c r="M45" s="6" t="str">
        <f>TEXT(tblSales[[#This Row],[SaleDate]],"mmm")</f>
        <v>Feb</v>
      </c>
      <c r="N45">
        <f>HOUR(tblSales[[#This Row],[SaleTime]])</f>
        <v>20</v>
      </c>
      <c r="O45" s="6" t="str">
        <f>TEXT(tblSales[[#This Row],[SaleDate]],"ddd")</f>
        <v>Fri</v>
      </c>
      <c r="P45" t="s">
        <v>5</v>
      </c>
      <c r="Q45" t="s">
        <v>61</v>
      </c>
      <c r="R45" t="s">
        <v>118</v>
      </c>
      <c r="S45">
        <v>2</v>
      </c>
      <c r="T45">
        <f>tblSales[[#This Row],[Quantity]]*tblSales[[#This Row],[CostPrice]]</f>
        <v>4</v>
      </c>
      <c r="U45">
        <f>tblSales[[#This Row],[LineTotal]]-tblSales[[#This Row],[LineCost]]</f>
        <v>7</v>
      </c>
      <c r="V45" s="9">
        <f>IF(tblSales[[#This Row],[LineTotal]]=0,0,tblSales[[#This Row],[GrossProfit]]/tblSales[[#This Row],[LineTotal]])</f>
        <v>0.63636363636363635</v>
      </c>
      <c r="W45" s="11">
        <f>WEEKDAY(tblSales[[#This Row],[SaleDate]],2)</f>
        <v>5</v>
      </c>
    </row>
    <row r="46" spans="1:23" x14ac:dyDescent="0.45">
      <c r="A46" t="s">
        <v>337</v>
      </c>
      <c r="B46" t="s">
        <v>338</v>
      </c>
      <c r="C46" t="s">
        <v>339</v>
      </c>
      <c r="D46" t="s">
        <v>340</v>
      </c>
      <c r="E46" t="s">
        <v>172</v>
      </c>
      <c r="F46" t="s">
        <v>44</v>
      </c>
      <c r="G46">
        <v>1</v>
      </c>
      <c r="H46">
        <v>72</v>
      </c>
      <c r="I46">
        <v>0</v>
      </c>
      <c r="J46" t="s">
        <v>225</v>
      </c>
      <c r="K46" t="s">
        <v>257</v>
      </c>
      <c r="L46">
        <f>(tblSales[[#This Row],[Quantity]]*tblSales[[#This Row],[UnitPrice]])-tblSales[[#This Row],[Discount]]</f>
        <v>72</v>
      </c>
      <c r="M46" s="6" t="str">
        <f>TEXT(tblSales[[#This Row],[SaleDate]],"mmm")</f>
        <v>Feb</v>
      </c>
      <c r="N46">
        <f>HOUR(tblSales[[#This Row],[SaleTime]])</f>
        <v>19</v>
      </c>
      <c r="O46" s="6" t="str">
        <f>TEXT(tblSales[[#This Row],[SaleDate]],"ddd")</f>
        <v>Sat</v>
      </c>
      <c r="P46" t="s">
        <v>4</v>
      </c>
      <c r="Q46" t="s">
        <v>45</v>
      </c>
      <c r="R46" t="s">
        <v>118</v>
      </c>
      <c r="S46">
        <v>38</v>
      </c>
      <c r="T46">
        <f>tblSales[[#This Row],[Quantity]]*tblSales[[#This Row],[CostPrice]]</f>
        <v>38</v>
      </c>
      <c r="U46">
        <f>tblSales[[#This Row],[LineTotal]]-tblSales[[#This Row],[LineCost]]</f>
        <v>34</v>
      </c>
      <c r="V46" s="9">
        <f>IF(tblSales[[#This Row],[LineTotal]]=0,0,tblSales[[#This Row],[GrossProfit]]/tblSales[[#This Row],[LineTotal]])</f>
        <v>0.47222222222222221</v>
      </c>
      <c r="W46" s="11">
        <f>WEEKDAY(tblSales[[#This Row],[SaleDate]],2)</f>
        <v>6</v>
      </c>
    </row>
    <row r="47" spans="1:23" x14ac:dyDescent="0.45">
      <c r="A47" t="s">
        <v>637</v>
      </c>
      <c r="B47" t="s">
        <v>638</v>
      </c>
      <c r="C47" t="s">
        <v>339</v>
      </c>
      <c r="D47" t="s">
        <v>639</v>
      </c>
      <c r="E47" t="s">
        <v>128</v>
      </c>
      <c r="F47" t="s">
        <v>82</v>
      </c>
      <c r="G47">
        <v>2</v>
      </c>
      <c r="H47">
        <v>18</v>
      </c>
      <c r="I47">
        <v>0</v>
      </c>
      <c r="J47" t="s">
        <v>225</v>
      </c>
      <c r="K47" t="s">
        <v>257</v>
      </c>
      <c r="L47">
        <f>(tblSales[[#This Row],[Quantity]]*tblSales[[#This Row],[UnitPrice]])-tblSales[[#This Row],[Discount]]</f>
        <v>36</v>
      </c>
      <c r="M47" s="6" t="str">
        <f>TEXT(tblSales[[#This Row],[SaleDate]],"mmm")</f>
        <v>Feb</v>
      </c>
      <c r="N47">
        <f>HOUR(tblSales[[#This Row],[SaleTime]])</f>
        <v>20</v>
      </c>
      <c r="O47" s="6" t="str">
        <f>TEXT(tblSales[[#This Row],[SaleDate]],"ddd")</f>
        <v>Sat</v>
      </c>
      <c r="P47" t="s">
        <v>7</v>
      </c>
      <c r="Q47" t="s">
        <v>83</v>
      </c>
      <c r="R47" t="s">
        <v>118</v>
      </c>
      <c r="S47">
        <v>8</v>
      </c>
      <c r="T47">
        <f>tblSales[[#This Row],[Quantity]]*tblSales[[#This Row],[CostPrice]]</f>
        <v>16</v>
      </c>
      <c r="U47">
        <f>tblSales[[#This Row],[LineTotal]]-tblSales[[#This Row],[LineCost]]</f>
        <v>20</v>
      </c>
      <c r="V47" s="9">
        <f>IF(tblSales[[#This Row],[LineTotal]]=0,0,tblSales[[#This Row],[GrossProfit]]/tblSales[[#This Row],[LineTotal]])</f>
        <v>0.55555555555555558</v>
      </c>
      <c r="W47" s="11">
        <f>WEEKDAY(tblSales[[#This Row],[SaleDate]],2)</f>
        <v>6</v>
      </c>
    </row>
    <row r="48" spans="1:23" x14ac:dyDescent="0.45">
      <c r="A48" t="s">
        <v>640</v>
      </c>
      <c r="B48" t="s">
        <v>638</v>
      </c>
      <c r="C48" t="s">
        <v>339</v>
      </c>
      <c r="D48" t="s">
        <v>639</v>
      </c>
      <c r="E48" t="s">
        <v>128</v>
      </c>
      <c r="F48" t="s">
        <v>52</v>
      </c>
      <c r="G48">
        <v>1</v>
      </c>
      <c r="H48">
        <v>12</v>
      </c>
      <c r="I48">
        <v>0</v>
      </c>
      <c r="J48" t="s">
        <v>225</v>
      </c>
      <c r="K48" t="s">
        <v>257</v>
      </c>
      <c r="L48">
        <f>(tblSales[[#This Row],[Quantity]]*tblSales[[#This Row],[UnitPrice]])-tblSales[[#This Row],[Discount]]</f>
        <v>12</v>
      </c>
      <c r="M48" s="6" t="str">
        <f>TEXT(tblSales[[#This Row],[SaleDate]],"mmm")</f>
        <v>Feb</v>
      </c>
      <c r="N48">
        <f>HOUR(tblSales[[#This Row],[SaleTime]])</f>
        <v>20</v>
      </c>
      <c r="O48" s="6" t="str">
        <f>TEXT(tblSales[[#This Row],[SaleDate]],"ddd")</f>
        <v>Sat</v>
      </c>
      <c r="P48" t="s">
        <v>5</v>
      </c>
      <c r="Q48" t="s">
        <v>53</v>
      </c>
      <c r="R48" t="s">
        <v>118</v>
      </c>
      <c r="S48">
        <v>5</v>
      </c>
      <c r="T48">
        <f>tblSales[[#This Row],[Quantity]]*tblSales[[#This Row],[CostPrice]]</f>
        <v>5</v>
      </c>
      <c r="U48">
        <f>tblSales[[#This Row],[LineTotal]]-tblSales[[#This Row],[LineCost]]</f>
        <v>7</v>
      </c>
      <c r="V48" s="9">
        <f>IF(tblSales[[#This Row],[LineTotal]]=0,0,tblSales[[#This Row],[GrossProfit]]/tblSales[[#This Row],[LineTotal]])</f>
        <v>0.58333333333333337</v>
      </c>
      <c r="W48" s="11">
        <f>WEEKDAY(tblSales[[#This Row],[SaleDate]],2)</f>
        <v>6</v>
      </c>
    </row>
    <row r="49" spans="1:23" x14ac:dyDescent="0.45">
      <c r="A49" t="s">
        <v>371</v>
      </c>
      <c r="B49" t="s">
        <v>372</v>
      </c>
      <c r="C49" t="s">
        <v>373</v>
      </c>
      <c r="D49" t="s">
        <v>374</v>
      </c>
      <c r="E49" t="s">
        <v>145</v>
      </c>
      <c r="F49" t="s">
        <v>50</v>
      </c>
      <c r="G49">
        <v>2</v>
      </c>
      <c r="H49">
        <v>12</v>
      </c>
      <c r="I49">
        <v>0</v>
      </c>
      <c r="J49" t="s">
        <v>226</v>
      </c>
      <c r="K49" t="s">
        <v>252</v>
      </c>
      <c r="L49">
        <f>(tblSales[[#This Row],[Quantity]]*tblSales[[#This Row],[UnitPrice]])-tblSales[[#This Row],[Discount]]</f>
        <v>24</v>
      </c>
      <c r="M49" s="6" t="str">
        <f>TEXT(tblSales[[#This Row],[SaleDate]],"mmm")</f>
        <v>Mar</v>
      </c>
      <c r="N49">
        <f>HOUR(tblSales[[#This Row],[SaleTime]])</f>
        <v>13</v>
      </c>
      <c r="O49" s="6" t="str">
        <f>TEXT(tblSales[[#This Row],[SaleDate]],"ddd")</f>
        <v>Sun</v>
      </c>
      <c r="P49" t="s">
        <v>5</v>
      </c>
      <c r="Q49" t="s">
        <v>51</v>
      </c>
      <c r="R49" t="s">
        <v>129</v>
      </c>
      <c r="S49">
        <v>5</v>
      </c>
      <c r="T49">
        <f>tblSales[[#This Row],[Quantity]]*tblSales[[#This Row],[CostPrice]]</f>
        <v>10</v>
      </c>
      <c r="U49">
        <f>tblSales[[#This Row],[LineTotal]]-tblSales[[#This Row],[LineCost]]</f>
        <v>14</v>
      </c>
      <c r="V49" s="9">
        <f>IF(tblSales[[#This Row],[LineTotal]]=0,0,tblSales[[#This Row],[GrossProfit]]/tblSales[[#This Row],[LineTotal]])</f>
        <v>0.58333333333333337</v>
      </c>
      <c r="W49" s="11">
        <f>WEEKDAY(tblSales[[#This Row],[SaleDate]],2)</f>
        <v>7</v>
      </c>
    </row>
    <row r="50" spans="1:23" x14ac:dyDescent="0.45">
      <c r="A50" t="s">
        <v>485</v>
      </c>
      <c r="B50" t="s">
        <v>486</v>
      </c>
      <c r="C50" t="s">
        <v>487</v>
      </c>
      <c r="D50" t="s">
        <v>488</v>
      </c>
      <c r="E50" t="s">
        <v>104</v>
      </c>
      <c r="F50" t="s">
        <v>70</v>
      </c>
      <c r="G50">
        <v>1</v>
      </c>
      <c r="H50">
        <v>22</v>
      </c>
      <c r="I50">
        <v>0</v>
      </c>
      <c r="J50" t="s">
        <v>226</v>
      </c>
      <c r="K50" t="s">
        <v>252</v>
      </c>
      <c r="L50">
        <f>(tblSales[[#This Row],[Quantity]]*tblSales[[#This Row],[UnitPrice]])-tblSales[[#This Row],[Discount]]</f>
        <v>22</v>
      </c>
      <c r="M50" s="6" t="str">
        <f>TEXT(tblSales[[#This Row],[SaleDate]],"mmm")</f>
        <v>Mar</v>
      </c>
      <c r="N50">
        <f>HOUR(tblSales[[#This Row],[SaleTime]])</f>
        <v>22</v>
      </c>
      <c r="O50" s="6" t="str">
        <f>TEXT(tblSales[[#This Row],[SaleDate]],"ddd")</f>
        <v>Tue</v>
      </c>
      <c r="P50" t="s">
        <v>6</v>
      </c>
      <c r="Q50" t="s">
        <v>71</v>
      </c>
      <c r="R50" t="s">
        <v>129</v>
      </c>
      <c r="S50">
        <v>10</v>
      </c>
      <c r="T50">
        <f>tblSales[[#This Row],[Quantity]]*tblSales[[#This Row],[CostPrice]]</f>
        <v>10</v>
      </c>
      <c r="U50">
        <f>tblSales[[#This Row],[LineTotal]]-tblSales[[#This Row],[LineCost]]</f>
        <v>12</v>
      </c>
      <c r="V50" s="9">
        <f>IF(tblSales[[#This Row],[LineTotal]]=0,0,tblSales[[#This Row],[GrossProfit]]/tblSales[[#This Row],[LineTotal]])</f>
        <v>0.54545454545454541</v>
      </c>
      <c r="W50" s="11">
        <f>WEEKDAY(tblSales[[#This Row],[SaleDate]],2)</f>
        <v>2</v>
      </c>
    </row>
    <row r="51" spans="1:23" x14ac:dyDescent="0.45">
      <c r="A51" t="s">
        <v>489</v>
      </c>
      <c r="B51" t="s">
        <v>486</v>
      </c>
      <c r="C51" t="s">
        <v>487</v>
      </c>
      <c r="D51" t="s">
        <v>488</v>
      </c>
      <c r="E51" t="s">
        <v>104</v>
      </c>
      <c r="F51" t="s">
        <v>54</v>
      </c>
      <c r="G51">
        <v>2</v>
      </c>
      <c r="H51">
        <v>12</v>
      </c>
      <c r="I51">
        <v>0</v>
      </c>
      <c r="J51" t="s">
        <v>226</v>
      </c>
      <c r="K51" t="s">
        <v>252</v>
      </c>
      <c r="L51">
        <f>(tblSales[[#This Row],[Quantity]]*tblSales[[#This Row],[UnitPrice]])-tblSales[[#This Row],[Discount]]</f>
        <v>24</v>
      </c>
      <c r="M51" s="6" t="str">
        <f>TEXT(tblSales[[#This Row],[SaleDate]],"mmm")</f>
        <v>Mar</v>
      </c>
      <c r="N51">
        <f>HOUR(tblSales[[#This Row],[SaleTime]])</f>
        <v>22</v>
      </c>
      <c r="O51" s="6" t="str">
        <f>TEXT(tblSales[[#This Row],[SaleDate]],"ddd")</f>
        <v>Tue</v>
      </c>
      <c r="P51" t="s">
        <v>5</v>
      </c>
      <c r="Q51" t="s">
        <v>55</v>
      </c>
      <c r="R51" t="s">
        <v>129</v>
      </c>
      <c r="S51">
        <v>5</v>
      </c>
      <c r="T51">
        <f>tblSales[[#This Row],[Quantity]]*tblSales[[#This Row],[CostPrice]]</f>
        <v>10</v>
      </c>
      <c r="U51">
        <f>tblSales[[#This Row],[LineTotal]]-tblSales[[#This Row],[LineCost]]</f>
        <v>14</v>
      </c>
      <c r="V51" s="9">
        <f>IF(tblSales[[#This Row],[LineTotal]]=0,0,tblSales[[#This Row],[GrossProfit]]/tblSales[[#This Row],[LineTotal]])</f>
        <v>0.58333333333333337</v>
      </c>
      <c r="W51" s="11">
        <f>WEEKDAY(tblSales[[#This Row],[SaleDate]],2)</f>
        <v>2</v>
      </c>
    </row>
    <row r="52" spans="1:23" x14ac:dyDescent="0.45">
      <c r="A52" t="s">
        <v>366</v>
      </c>
      <c r="B52" t="s">
        <v>367</v>
      </c>
      <c r="C52" t="s">
        <v>368</v>
      </c>
      <c r="D52" t="s">
        <v>369</v>
      </c>
      <c r="E52" t="s">
        <v>175</v>
      </c>
      <c r="F52" t="s">
        <v>86</v>
      </c>
      <c r="G52">
        <v>1</v>
      </c>
      <c r="H52">
        <v>28</v>
      </c>
      <c r="I52">
        <v>0</v>
      </c>
      <c r="J52" t="s">
        <v>222</v>
      </c>
      <c r="K52" t="s">
        <v>283</v>
      </c>
      <c r="L52">
        <f>(tblSales[[#This Row],[Quantity]]*tblSales[[#This Row],[UnitPrice]])-tblSales[[#This Row],[Discount]]</f>
        <v>28</v>
      </c>
      <c r="M52" s="6" t="str">
        <f>TEXT(tblSales[[#This Row],[SaleDate]],"mmm")</f>
        <v>Mar</v>
      </c>
      <c r="N52">
        <f>HOUR(tblSales[[#This Row],[SaleTime]])</f>
        <v>20</v>
      </c>
      <c r="O52" s="6" t="str">
        <f>TEXT(tblSales[[#This Row],[SaleDate]],"ddd")</f>
        <v>Thu</v>
      </c>
      <c r="P52" t="s">
        <v>7</v>
      </c>
      <c r="Q52" t="s">
        <v>87</v>
      </c>
      <c r="R52" t="s">
        <v>223</v>
      </c>
      <c r="S52">
        <v>12</v>
      </c>
      <c r="T52">
        <f>tblSales[[#This Row],[Quantity]]*tblSales[[#This Row],[CostPrice]]</f>
        <v>12</v>
      </c>
      <c r="U52">
        <f>tblSales[[#This Row],[LineTotal]]-tblSales[[#This Row],[LineCost]]</f>
        <v>16</v>
      </c>
      <c r="V52" s="9">
        <f>IF(tblSales[[#This Row],[LineTotal]]=0,0,tblSales[[#This Row],[GrossProfit]]/tblSales[[#This Row],[LineTotal]])</f>
        <v>0.5714285714285714</v>
      </c>
      <c r="W52" s="11">
        <f>WEEKDAY(tblSales[[#This Row],[SaleDate]],2)</f>
        <v>4</v>
      </c>
    </row>
    <row r="53" spans="1:23" x14ac:dyDescent="0.45">
      <c r="A53" t="s">
        <v>370</v>
      </c>
      <c r="B53" t="s">
        <v>367</v>
      </c>
      <c r="C53" t="s">
        <v>368</v>
      </c>
      <c r="D53" t="s">
        <v>369</v>
      </c>
      <c r="E53" t="s">
        <v>175</v>
      </c>
      <c r="F53" t="s">
        <v>66</v>
      </c>
      <c r="G53">
        <v>1</v>
      </c>
      <c r="H53">
        <v>12</v>
      </c>
      <c r="I53">
        <v>0</v>
      </c>
      <c r="J53" t="s">
        <v>222</v>
      </c>
      <c r="K53" t="s">
        <v>283</v>
      </c>
      <c r="L53">
        <f>(tblSales[[#This Row],[Quantity]]*tblSales[[#This Row],[UnitPrice]])-tblSales[[#This Row],[Discount]]</f>
        <v>12</v>
      </c>
      <c r="M53" s="6" t="str">
        <f>TEXT(tblSales[[#This Row],[SaleDate]],"mmm")</f>
        <v>Mar</v>
      </c>
      <c r="N53">
        <f>HOUR(tblSales[[#This Row],[SaleTime]])</f>
        <v>20</v>
      </c>
      <c r="O53" s="6" t="str">
        <f>TEXT(tblSales[[#This Row],[SaleDate]],"ddd")</f>
        <v>Thu</v>
      </c>
      <c r="P53" t="s">
        <v>5</v>
      </c>
      <c r="Q53" t="s">
        <v>67</v>
      </c>
      <c r="R53" t="s">
        <v>223</v>
      </c>
      <c r="S53">
        <v>3</v>
      </c>
      <c r="T53">
        <f>tblSales[[#This Row],[Quantity]]*tblSales[[#This Row],[CostPrice]]</f>
        <v>3</v>
      </c>
      <c r="U53">
        <f>tblSales[[#This Row],[LineTotal]]-tblSales[[#This Row],[LineCost]]</f>
        <v>9</v>
      </c>
      <c r="V53" s="9">
        <f>IF(tblSales[[#This Row],[LineTotal]]=0,0,tblSales[[#This Row],[GrossProfit]]/tblSales[[#This Row],[LineTotal]])</f>
        <v>0.75</v>
      </c>
      <c r="W53" s="11">
        <f>WEEKDAY(tblSales[[#This Row],[SaleDate]],2)</f>
        <v>4</v>
      </c>
    </row>
    <row r="54" spans="1:23" x14ac:dyDescent="0.45">
      <c r="A54" t="s">
        <v>393</v>
      </c>
      <c r="B54" t="s">
        <v>394</v>
      </c>
      <c r="C54" t="s">
        <v>368</v>
      </c>
      <c r="D54" t="s">
        <v>395</v>
      </c>
      <c r="E54" t="s">
        <v>187</v>
      </c>
      <c r="F54" t="s">
        <v>10</v>
      </c>
      <c r="G54">
        <v>2</v>
      </c>
      <c r="H54">
        <v>55</v>
      </c>
      <c r="I54">
        <v>0</v>
      </c>
      <c r="J54" t="s">
        <v>225</v>
      </c>
      <c r="K54" t="s">
        <v>257</v>
      </c>
      <c r="L54">
        <f>(tblSales[[#This Row],[Quantity]]*tblSales[[#This Row],[UnitPrice]])-tblSales[[#This Row],[Discount]]</f>
        <v>110</v>
      </c>
      <c r="M54" s="6" t="str">
        <f>TEXT(tblSales[[#This Row],[SaleDate]],"mmm")</f>
        <v>Mar</v>
      </c>
      <c r="N54">
        <f>HOUR(tblSales[[#This Row],[SaleTime]])</f>
        <v>12</v>
      </c>
      <c r="O54" s="6" t="str">
        <f>TEXT(tblSales[[#This Row],[SaleDate]],"ddd")</f>
        <v>Thu</v>
      </c>
      <c r="P54" t="s">
        <v>1</v>
      </c>
      <c r="Q54" t="s">
        <v>11</v>
      </c>
      <c r="R54" t="s">
        <v>118</v>
      </c>
      <c r="S54">
        <v>30</v>
      </c>
      <c r="T54">
        <f>tblSales[[#This Row],[Quantity]]*tblSales[[#This Row],[CostPrice]]</f>
        <v>60</v>
      </c>
      <c r="U54">
        <f>tblSales[[#This Row],[LineTotal]]-tblSales[[#This Row],[LineCost]]</f>
        <v>50</v>
      </c>
      <c r="V54" s="9">
        <f>IF(tblSales[[#This Row],[LineTotal]]=0,0,tblSales[[#This Row],[GrossProfit]]/tblSales[[#This Row],[LineTotal]])</f>
        <v>0.45454545454545453</v>
      </c>
      <c r="W54" s="11">
        <f>WEEKDAY(tblSales[[#This Row],[SaleDate]],2)</f>
        <v>4</v>
      </c>
    </row>
    <row r="55" spans="1:23" x14ac:dyDescent="0.45">
      <c r="A55" t="s">
        <v>396</v>
      </c>
      <c r="B55" t="s">
        <v>394</v>
      </c>
      <c r="C55" t="s">
        <v>368</v>
      </c>
      <c r="D55" t="s">
        <v>395</v>
      </c>
      <c r="E55" t="s">
        <v>187</v>
      </c>
      <c r="F55" t="s">
        <v>44</v>
      </c>
      <c r="G55">
        <v>1</v>
      </c>
      <c r="H55">
        <v>72</v>
      </c>
      <c r="I55">
        <v>0</v>
      </c>
      <c r="J55" t="s">
        <v>225</v>
      </c>
      <c r="K55" t="s">
        <v>257</v>
      </c>
      <c r="L55">
        <f>(tblSales[[#This Row],[Quantity]]*tblSales[[#This Row],[UnitPrice]])-tblSales[[#This Row],[Discount]]</f>
        <v>72</v>
      </c>
      <c r="M55" s="6" t="str">
        <f>TEXT(tblSales[[#This Row],[SaleDate]],"mmm")</f>
        <v>Mar</v>
      </c>
      <c r="N55">
        <f>HOUR(tblSales[[#This Row],[SaleTime]])</f>
        <v>12</v>
      </c>
      <c r="O55" s="6" t="str">
        <f>TEXT(tblSales[[#This Row],[SaleDate]],"ddd")</f>
        <v>Thu</v>
      </c>
      <c r="P55" t="s">
        <v>4</v>
      </c>
      <c r="Q55" t="s">
        <v>45</v>
      </c>
      <c r="R55" t="s">
        <v>118</v>
      </c>
      <c r="S55">
        <v>38</v>
      </c>
      <c r="T55">
        <f>tblSales[[#This Row],[Quantity]]*tblSales[[#This Row],[CostPrice]]</f>
        <v>38</v>
      </c>
      <c r="U55">
        <f>tblSales[[#This Row],[LineTotal]]-tblSales[[#This Row],[LineCost]]</f>
        <v>34</v>
      </c>
      <c r="V55" s="9">
        <f>IF(tblSales[[#This Row],[LineTotal]]=0,0,tblSales[[#This Row],[GrossProfit]]/tblSales[[#This Row],[LineTotal]])</f>
        <v>0.47222222222222221</v>
      </c>
      <c r="W55" s="11">
        <f>WEEKDAY(tblSales[[#This Row],[SaleDate]],2)</f>
        <v>4</v>
      </c>
    </row>
    <row r="56" spans="1:23" x14ac:dyDescent="0.45">
      <c r="A56" t="s">
        <v>549</v>
      </c>
      <c r="B56" t="s">
        <v>550</v>
      </c>
      <c r="C56" t="s">
        <v>368</v>
      </c>
      <c r="D56" t="s">
        <v>551</v>
      </c>
      <c r="E56" t="s">
        <v>181</v>
      </c>
      <c r="F56" t="s">
        <v>66</v>
      </c>
      <c r="G56">
        <v>1</v>
      </c>
      <c r="H56">
        <v>12</v>
      </c>
      <c r="I56">
        <v>0</v>
      </c>
      <c r="J56" t="s">
        <v>226</v>
      </c>
      <c r="K56" t="s">
        <v>257</v>
      </c>
      <c r="L56">
        <f>(tblSales[[#This Row],[Quantity]]*tblSales[[#This Row],[UnitPrice]])-tblSales[[#This Row],[Discount]]</f>
        <v>12</v>
      </c>
      <c r="M56" s="6" t="str">
        <f>TEXT(tblSales[[#This Row],[SaleDate]],"mmm")</f>
        <v>Mar</v>
      </c>
      <c r="N56">
        <f>HOUR(tblSales[[#This Row],[SaleTime]])</f>
        <v>20</v>
      </c>
      <c r="O56" s="6" t="str">
        <f>TEXT(tblSales[[#This Row],[SaleDate]],"ddd")</f>
        <v>Thu</v>
      </c>
      <c r="P56" t="s">
        <v>5</v>
      </c>
      <c r="Q56" t="s">
        <v>67</v>
      </c>
      <c r="R56" t="s">
        <v>129</v>
      </c>
      <c r="S56">
        <v>3</v>
      </c>
      <c r="T56">
        <f>tblSales[[#This Row],[Quantity]]*tblSales[[#This Row],[CostPrice]]</f>
        <v>3</v>
      </c>
      <c r="U56">
        <f>tblSales[[#This Row],[LineTotal]]-tblSales[[#This Row],[LineCost]]</f>
        <v>9</v>
      </c>
      <c r="V56" s="9">
        <f>IF(tblSales[[#This Row],[LineTotal]]=0,0,tblSales[[#This Row],[GrossProfit]]/tblSales[[#This Row],[LineTotal]])</f>
        <v>0.75</v>
      </c>
      <c r="W56" s="11">
        <f>WEEKDAY(tblSales[[#This Row],[SaleDate]],2)</f>
        <v>4</v>
      </c>
    </row>
    <row r="57" spans="1:23" x14ac:dyDescent="0.45">
      <c r="A57" t="s">
        <v>477</v>
      </c>
      <c r="B57" t="s">
        <v>478</v>
      </c>
      <c r="C57" t="s">
        <v>479</v>
      </c>
      <c r="D57" t="s">
        <v>480</v>
      </c>
      <c r="E57" t="s">
        <v>193</v>
      </c>
      <c r="F57" t="s">
        <v>86</v>
      </c>
      <c r="G57">
        <v>2</v>
      </c>
      <c r="H57">
        <v>28</v>
      </c>
      <c r="I57">
        <v>0</v>
      </c>
      <c r="J57" t="s">
        <v>225</v>
      </c>
      <c r="K57" t="s">
        <v>252</v>
      </c>
      <c r="L57">
        <f>(tblSales[[#This Row],[Quantity]]*tblSales[[#This Row],[UnitPrice]])-tblSales[[#This Row],[Discount]]</f>
        <v>56</v>
      </c>
      <c r="M57" s="6" t="str">
        <f>TEXT(tblSales[[#This Row],[SaleDate]],"mmm")</f>
        <v>Mar</v>
      </c>
      <c r="N57">
        <f>HOUR(tblSales[[#This Row],[SaleTime]])</f>
        <v>21</v>
      </c>
      <c r="O57" s="6" t="str">
        <f>TEXT(tblSales[[#This Row],[SaleDate]],"ddd")</f>
        <v>Sat</v>
      </c>
      <c r="P57" t="s">
        <v>7</v>
      </c>
      <c r="Q57" t="s">
        <v>87</v>
      </c>
      <c r="R57" t="s">
        <v>118</v>
      </c>
      <c r="S57">
        <v>12</v>
      </c>
      <c r="T57">
        <f>tblSales[[#This Row],[Quantity]]*tblSales[[#This Row],[CostPrice]]</f>
        <v>24</v>
      </c>
      <c r="U57">
        <f>tblSales[[#This Row],[LineTotal]]-tblSales[[#This Row],[LineCost]]</f>
        <v>32</v>
      </c>
      <c r="V57" s="9">
        <f>IF(tblSales[[#This Row],[LineTotal]]=0,0,tblSales[[#This Row],[GrossProfit]]/tblSales[[#This Row],[LineTotal]])</f>
        <v>0.5714285714285714</v>
      </c>
      <c r="W57" s="11">
        <f>WEEKDAY(tblSales[[#This Row],[SaleDate]],2)</f>
        <v>6</v>
      </c>
    </row>
    <row r="58" spans="1:23" x14ac:dyDescent="0.45">
      <c r="A58" t="s">
        <v>284</v>
      </c>
      <c r="B58" t="s">
        <v>285</v>
      </c>
      <c r="C58" t="s">
        <v>286</v>
      </c>
      <c r="D58" t="s">
        <v>287</v>
      </c>
      <c r="E58" t="s">
        <v>117</v>
      </c>
      <c r="F58" t="s">
        <v>22</v>
      </c>
      <c r="G58">
        <v>1</v>
      </c>
      <c r="H58">
        <v>62</v>
      </c>
      <c r="I58">
        <v>15</v>
      </c>
      <c r="J58" t="s">
        <v>225</v>
      </c>
      <c r="K58" t="s">
        <v>257</v>
      </c>
      <c r="L58">
        <f>(tblSales[[#This Row],[Quantity]]*tblSales[[#This Row],[UnitPrice]])-tblSales[[#This Row],[Discount]]</f>
        <v>47</v>
      </c>
      <c r="M58" s="6" t="str">
        <f>TEXT(tblSales[[#This Row],[SaleDate]],"mmm")</f>
        <v>Mar</v>
      </c>
      <c r="N58">
        <f>HOUR(tblSales[[#This Row],[SaleTime]])</f>
        <v>22</v>
      </c>
      <c r="O58" s="6" t="str">
        <f>TEXT(tblSales[[#This Row],[SaleDate]],"ddd")</f>
        <v>Sun</v>
      </c>
      <c r="P58" t="s">
        <v>2</v>
      </c>
      <c r="Q58" t="s">
        <v>23</v>
      </c>
      <c r="R58" t="s">
        <v>118</v>
      </c>
      <c r="S58">
        <v>34</v>
      </c>
      <c r="T58">
        <f>tblSales[[#This Row],[Quantity]]*tblSales[[#This Row],[CostPrice]]</f>
        <v>34</v>
      </c>
      <c r="U58">
        <f>tblSales[[#This Row],[LineTotal]]-tblSales[[#This Row],[LineCost]]</f>
        <v>13</v>
      </c>
      <c r="V58" s="9">
        <f>IF(tblSales[[#This Row],[LineTotal]]=0,0,tblSales[[#This Row],[GrossProfit]]/tblSales[[#This Row],[LineTotal]])</f>
        <v>0.27659574468085107</v>
      </c>
      <c r="W58" s="11">
        <f>WEEKDAY(tblSales[[#This Row],[SaleDate]],2)</f>
        <v>7</v>
      </c>
    </row>
    <row r="59" spans="1:23" x14ac:dyDescent="0.45">
      <c r="A59" t="s">
        <v>288</v>
      </c>
      <c r="B59" t="s">
        <v>285</v>
      </c>
      <c r="C59" t="s">
        <v>286</v>
      </c>
      <c r="D59" t="s">
        <v>287</v>
      </c>
      <c r="E59" t="s">
        <v>117</v>
      </c>
      <c r="F59" t="s">
        <v>80</v>
      </c>
      <c r="G59">
        <v>2</v>
      </c>
      <c r="H59">
        <v>15</v>
      </c>
      <c r="I59">
        <v>15</v>
      </c>
      <c r="J59" t="s">
        <v>225</v>
      </c>
      <c r="K59" t="s">
        <v>257</v>
      </c>
      <c r="L59">
        <f>(tblSales[[#This Row],[Quantity]]*tblSales[[#This Row],[UnitPrice]])-tblSales[[#This Row],[Discount]]</f>
        <v>15</v>
      </c>
      <c r="M59" s="6" t="str">
        <f>TEXT(tblSales[[#This Row],[SaleDate]],"mmm")</f>
        <v>Mar</v>
      </c>
      <c r="N59">
        <f>HOUR(tblSales[[#This Row],[SaleTime]])</f>
        <v>22</v>
      </c>
      <c r="O59" s="6" t="str">
        <f>TEXT(tblSales[[#This Row],[SaleDate]],"ddd")</f>
        <v>Sun</v>
      </c>
      <c r="P59" t="s">
        <v>7</v>
      </c>
      <c r="Q59" t="s">
        <v>81</v>
      </c>
      <c r="R59" t="s">
        <v>118</v>
      </c>
      <c r="S59">
        <v>6</v>
      </c>
      <c r="T59">
        <f>tblSales[[#This Row],[Quantity]]*tblSales[[#This Row],[CostPrice]]</f>
        <v>12</v>
      </c>
      <c r="U59">
        <f>tblSales[[#This Row],[LineTotal]]-tblSales[[#This Row],[LineCost]]</f>
        <v>3</v>
      </c>
      <c r="V59" s="9">
        <f>IF(tblSales[[#This Row],[LineTotal]]=0,0,tblSales[[#This Row],[GrossProfit]]/tblSales[[#This Row],[LineTotal]])</f>
        <v>0.2</v>
      </c>
      <c r="W59" s="11">
        <f>WEEKDAY(tblSales[[#This Row],[SaleDate]],2)</f>
        <v>7</v>
      </c>
    </row>
    <row r="60" spans="1:23" x14ac:dyDescent="0.45">
      <c r="A60" t="s">
        <v>508</v>
      </c>
      <c r="B60" t="s">
        <v>509</v>
      </c>
      <c r="C60" t="s">
        <v>510</v>
      </c>
      <c r="D60" t="s">
        <v>511</v>
      </c>
      <c r="E60" t="s">
        <v>172</v>
      </c>
      <c r="F60" t="s">
        <v>86</v>
      </c>
      <c r="G60">
        <v>2</v>
      </c>
      <c r="H60">
        <v>28</v>
      </c>
      <c r="I60">
        <v>0</v>
      </c>
      <c r="J60" t="s">
        <v>226</v>
      </c>
      <c r="K60" t="s">
        <v>257</v>
      </c>
      <c r="L60">
        <f>(tblSales[[#This Row],[Quantity]]*tblSales[[#This Row],[UnitPrice]])-tblSales[[#This Row],[Discount]]</f>
        <v>56</v>
      </c>
      <c r="M60" s="6" t="str">
        <f>TEXT(tblSales[[#This Row],[SaleDate]],"mmm")</f>
        <v>Mar</v>
      </c>
      <c r="N60">
        <f>HOUR(tblSales[[#This Row],[SaleTime]])</f>
        <v>11</v>
      </c>
      <c r="O60" s="6" t="str">
        <f>TEXT(tblSales[[#This Row],[SaleDate]],"ddd")</f>
        <v>Wed</v>
      </c>
      <c r="P60" t="s">
        <v>7</v>
      </c>
      <c r="Q60" t="s">
        <v>87</v>
      </c>
      <c r="R60" t="s">
        <v>129</v>
      </c>
      <c r="S60">
        <v>12</v>
      </c>
      <c r="T60">
        <f>tblSales[[#This Row],[Quantity]]*tblSales[[#This Row],[CostPrice]]</f>
        <v>24</v>
      </c>
      <c r="U60">
        <f>tblSales[[#This Row],[LineTotal]]-tblSales[[#This Row],[LineCost]]</f>
        <v>32</v>
      </c>
      <c r="V60" s="9">
        <f>IF(tblSales[[#This Row],[LineTotal]]=0,0,tblSales[[#This Row],[GrossProfit]]/tblSales[[#This Row],[LineTotal]])</f>
        <v>0.5714285714285714</v>
      </c>
      <c r="W60" s="11">
        <f>WEEKDAY(tblSales[[#This Row],[SaleDate]],2)</f>
        <v>3</v>
      </c>
    </row>
    <row r="61" spans="1:23" x14ac:dyDescent="0.45">
      <c r="A61" t="s">
        <v>516</v>
      </c>
      <c r="B61" t="s">
        <v>517</v>
      </c>
      <c r="C61" t="s">
        <v>518</v>
      </c>
      <c r="D61" t="s">
        <v>519</v>
      </c>
      <c r="F61" t="s">
        <v>66</v>
      </c>
      <c r="G61">
        <v>1</v>
      </c>
      <c r="H61">
        <v>12</v>
      </c>
      <c r="I61">
        <v>0</v>
      </c>
      <c r="J61" t="s">
        <v>225</v>
      </c>
      <c r="K61" t="s">
        <v>257</v>
      </c>
      <c r="L61">
        <f>(tblSales[[#This Row],[Quantity]]*tblSales[[#This Row],[UnitPrice]])-tblSales[[#This Row],[Discount]]</f>
        <v>12</v>
      </c>
      <c r="M61" s="6" t="str">
        <f>TEXT(tblSales[[#This Row],[SaleDate]],"mmm")</f>
        <v>Mar</v>
      </c>
      <c r="N61">
        <f>HOUR(tblSales[[#This Row],[SaleTime]])</f>
        <v>11</v>
      </c>
      <c r="O61" s="6" t="str">
        <f>TEXT(tblSales[[#This Row],[SaleDate]],"ddd")</f>
        <v>Thu</v>
      </c>
      <c r="P61" t="s">
        <v>5</v>
      </c>
      <c r="Q61" t="s">
        <v>67</v>
      </c>
      <c r="R61" t="s">
        <v>118</v>
      </c>
      <c r="S61">
        <v>3</v>
      </c>
      <c r="T61">
        <f>tblSales[[#This Row],[Quantity]]*tblSales[[#This Row],[CostPrice]]</f>
        <v>3</v>
      </c>
      <c r="U61">
        <f>tblSales[[#This Row],[LineTotal]]-tblSales[[#This Row],[LineCost]]</f>
        <v>9</v>
      </c>
      <c r="V61" s="9">
        <f>IF(tblSales[[#This Row],[LineTotal]]=0,0,tblSales[[#This Row],[GrossProfit]]/tblSales[[#This Row],[LineTotal]])</f>
        <v>0.75</v>
      </c>
      <c r="W61" s="11">
        <f>WEEKDAY(tblSales[[#This Row],[SaleDate]],2)</f>
        <v>4</v>
      </c>
    </row>
    <row r="62" spans="1:23" x14ac:dyDescent="0.45">
      <c r="A62" t="s">
        <v>520</v>
      </c>
      <c r="B62" t="s">
        <v>517</v>
      </c>
      <c r="C62" t="s">
        <v>518</v>
      </c>
      <c r="D62" t="s">
        <v>519</v>
      </c>
      <c r="F62" t="s">
        <v>22</v>
      </c>
      <c r="G62">
        <v>2</v>
      </c>
      <c r="H62">
        <v>62</v>
      </c>
      <c r="I62">
        <v>0</v>
      </c>
      <c r="J62" t="s">
        <v>225</v>
      </c>
      <c r="K62" t="s">
        <v>257</v>
      </c>
      <c r="L62">
        <f>(tblSales[[#This Row],[Quantity]]*tblSales[[#This Row],[UnitPrice]])-tblSales[[#This Row],[Discount]]</f>
        <v>124</v>
      </c>
      <c r="M62" s="6" t="str">
        <f>TEXT(tblSales[[#This Row],[SaleDate]],"mmm")</f>
        <v>Mar</v>
      </c>
      <c r="N62">
        <f>HOUR(tblSales[[#This Row],[SaleTime]])</f>
        <v>11</v>
      </c>
      <c r="O62" s="6" t="str">
        <f>TEXT(tblSales[[#This Row],[SaleDate]],"ddd")</f>
        <v>Thu</v>
      </c>
      <c r="P62" t="s">
        <v>2</v>
      </c>
      <c r="Q62" t="s">
        <v>23</v>
      </c>
      <c r="R62" t="s">
        <v>118</v>
      </c>
      <c r="S62">
        <v>34</v>
      </c>
      <c r="T62">
        <f>tblSales[[#This Row],[Quantity]]*tblSales[[#This Row],[CostPrice]]</f>
        <v>68</v>
      </c>
      <c r="U62">
        <f>tblSales[[#This Row],[LineTotal]]-tblSales[[#This Row],[LineCost]]</f>
        <v>56</v>
      </c>
      <c r="V62" s="9">
        <f>IF(tblSales[[#This Row],[LineTotal]]=0,0,tblSales[[#This Row],[GrossProfit]]/tblSales[[#This Row],[LineTotal]])</f>
        <v>0.45161290322580644</v>
      </c>
      <c r="W62" s="11">
        <f>WEEKDAY(tblSales[[#This Row],[SaleDate]],2)</f>
        <v>4</v>
      </c>
    </row>
    <row r="63" spans="1:23" x14ac:dyDescent="0.45">
      <c r="A63" t="s">
        <v>594</v>
      </c>
      <c r="B63" t="s">
        <v>595</v>
      </c>
      <c r="C63" t="s">
        <v>518</v>
      </c>
      <c r="D63" t="s">
        <v>374</v>
      </c>
      <c r="E63" t="s">
        <v>135</v>
      </c>
      <c r="F63" t="s">
        <v>66</v>
      </c>
      <c r="G63">
        <v>2</v>
      </c>
      <c r="H63">
        <v>12</v>
      </c>
      <c r="I63">
        <v>0</v>
      </c>
      <c r="J63" t="s">
        <v>225</v>
      </c>
      <c r="K63" t="s">
        <v>257</v>
      </c>
      <c r="L63">
        <f>(tblSales[[#This Row],[Quantity]]*tblSales[[#This Row],[UnitPrice]])-tblSales[[#This Row],[Discount]]</f>
        <v>24</v>
      </c>
      <c r="M63" s="6" t="str">
        <f>TEXT(tblSales[[#This Row],[SaleDate]],"mmm")</f>
        <v>Mar</v>
      </c>
      <c r="N63">
        <f>HOUR(tblSales[[#This Row],[SaleTime]])</f>
        <v>13</v>
      </c>
      <c r="O63" s="6" t="str">
        <f>TEXT(tblSales[[#This Row],[SaleDate]],"ddd")</f>
        <v>Thu</v>
      </c>
      <c r="P63" t="s">
        <v>5</v>
      </c>
      <c r="Q63" t="s">
        <v>67</v>
      </c>
      <c r="R63" t="s">
        <v>118</v>
      </c>
      <c r="S63">
        <v>3</v>
      </c>
      <c r="T63">
        <f>tblSales[[#This Row],[Quantity]]*tblSales[[#This Row],[CostPrice]]</f>
        <v>6</v>
      </c>
      <c r="U63">
        <f>tblSales[[#This Row],[LineTotal]]-tblSales[[#This Row],[LineCost]]</f>
        <v>18</v>
      </c>
      <c r="V63" s="9">
        <f>IF(tblSales[[#This Row],[LineTotal]]=0,0,tblSales[[#This Row],[GrossProfit]]/tblSales[[#This Row],[LineTotal]])</f>
        <v>0.75</v>
      </c>
      <c r="W63" s="11">
        <f>WEEKDAY(tblSales[[#This Row],[SaleDate]],2)</f>
        <v>4</v>
      </c>
    </row>
    <row r="64" spans="1:23" x14ac:dyDescent="0.45">
      <c r="A64" t="s">
        <v>434</v>
      </c>
      <c r="B64" t="s">
        <v>435</v>
      </c>
      <c r="C64" t="s">
        <v>436</v>
      </c>
      <c r="D64" t="s">
        <v>355</v>
      </c>
      <c r="E64" t="s">
        <v>157</v>
      </c>
      <c r="F64" t="s">
        <v>82</v>
      </c>
      <c r="G64">
        <v>2</v>
      </c>
      <c r="H64">
        <v>18</v>
      </c>
      <c r="I64">
        <v>5</v>
      </c>
      <c r="J64" t="s">
        <v>222</v>
      </c>
      <c r="K64" t="s">
        <v>257</v>
      </c>
      <c r="L64">
        <f>(tblSales[[#This Row],[Quantity]]*tblSales[[#This Row],[UnitPrice]])-tblSales[[#This Row],[Discount]]</f>
        <v>31</v>
      </c>
      <c r="M64" s="6" t="str">
        <f>TEXT(tblSales[[#This Row],[SaleDate]],"mmm")</f>
        <v>Mar</v>
      </c>
      <c r="N64">
        <f>HOUR(tblSales[[#This Row],[SaleTime]])</f>
        <v>13</v>
      </c>
      <c r="O64" s="6" t="str">
        <f>TEXT(tblSales[[#This Row],[SaleDate]],"ddd")</f>
        <v>Fri</v>
      </c>
      <c r="P64" t="s">
        <v>7</v>
      </c>
      <c r="Q64" t="s">
        <v>83</v>
      </c>
      <c r="R64" t="s">
        <v>223</v>
      </c>
      <c r="S64">
        <v>8</v>
      </c>
      <c r="T64">
        <f>tblSales[[#This Row],[Quantity]]*tblSales[[#This Row],[CostPrice]]</f>
        <v>16</v>
      </c>
      <c r="U64">
        <f>tblSales[[#This Row],[LineTotal]]-tblSales[[#This Row],[LineCost]]</f>
        <v>15</v>
      </c>
      <c r="V64" s="9">
        <f>IF(tblSales[[#This Row],[LineTotal]]=0,0,tblSales[[#This Row],[GrossProfit]]/tblSales[[#This Row],[LineTotal]])</f>
        <v>0.4838709677419355</v>
      </c>
      <c r="W64" s="11">
        <f>WEEKDAY(tblSales[[#This Row],[SaleDate]],2)</f>
        <v>5</v>
      </c>
    </row>
    <row r="65" spans="1:23" x14ac:dyDescent="0.45">
      <c r="A65" t="s">
        <v>437</v>
      </c>
      <c r="B65" t="s">
        <v>435</v>
      </c>
      <c r="C65" t="s">
        <v>436</v>
      </c>
      <c r="D65" t="s">
        <v>355</v>
      </c>
      <c r="E65" t="s">
        <v>157</v>
      </c>
      <c r="F65" t="s">
        <v>70</v>
      </c>
      <c r="G65">
        <v>2</v>
      </c>
      <c r="H65">
        <v>22</v>
      </c>
      <c r="I65">
        <v>5</v>
      </c>
      <c r="J65" t="s">
        <v>222</v>
      </c>
      <c r="K65" t="s">
        <v>257</v>
      </c>
      <c r="L65">
        <f>(tblSales[[#This Row],[Quantity]]*tblSales[[#This Row],[UnitPrice]])-tblSales[[#This Row],[Discount]]</f>
        <v>39</v>
      </c>
      <c r="M65" s="6" t="str">
        <f>TEXT(tblSales[[#This Row],[SaleDate]],"mmm")</f>
        <v>Mar</v>
      </c>
      <c r="N65">
        <f>HOUR(tblSales[[#This Row],[SaleTime]])</f>
        <v>13</v>
      </c>
      <c r="O65" s="6" t="str">
        <f>TEXT(tblSales[[#This Row],[SaleDate]],"ddd")</f>
        <v>Fri</v>
      </c>
      <c r="P65" t="s">
        <v>6</v>
      </c>
      <c r="Q65" t="s">
        <v>71</v>
      </c>
      <c r="R65" t="s">
        <v>223</v>
      </c>
      <c r="S65">
        <v>10</v>
      </c>
      <c r="T65">
        <f>tblSales[[#This Row],[Quantity]]*tblSales[[#This Row],[CostPrice]]</f>
        <v>20</v>
      </c>
      <c r="U65">
        <f>tblSales[[#This Row],[LineTotal]]-tblSales[[#This Row],[LineCost]]</f>
        <v>19</v>
      </c>
      <c r="V65" s="9">
        <f>IF(tblSales[[#This Row],[LineTotal]]=0,0,tblSales[[#This Row],[GrossProfit]]/tblSales[[#This Row],[LineTotal]])</f>
        <v>0.48717948717948717</v>
      </c>
      <c r="W65" s="11">
        <f>WEEKDAY(tblSales[[#This Row],[SaleDate]],2)</f>
        <v>5</v>
      </c>
    </row>
    <row r="66" spans="1:23" x14ac:dyDescent="0.45">
      <c r="A66" t="s">
        <v>605</v>
      </c>
      <c r="B66" t="s">
        <v>606</v>
      </c>
      <c r="C66" t="s">
        <v>607</v>
      </c>
      <c r="D66" t="s">
        <v>386</v>
      </c>
      <c r="E66" t="s">
        <v>154</v>
      </c>
      <c r="F66" t="s">
        <v>30</v>
      </c>
      <c r="G66">
        <v>2</v>
      </c>
      <c r="H66">
        <v>35</v>
      </c>
      <c r="I66">
        <v>0</v>
      </c>
      <c r="J66" t="s">
        <v>222</v>
      </c>
      <c r="K66" t="s">
        <v>257</v>
      </c>
      <c r="L66">
        <f>(tblSales[[#This Row],[Quantity]]*tblSales[[#This Row],[UnitPrice]])-tblSales[[#This Row],[Discount]]</f>
        <v>70</v>
      </c>
      <c r="M66" s="6" t="str">
        <f>TEXT(tblSales[[#This Row],[SaleDate]],"mmm")</f>
        <v>Mar</v>
      </c>
      <c r="N66">
        <f>HOUR(tblSales[[#This Row],[SaleTime]])</f>
        <v>13</v>
      </c>
      <c r="O66" s="6" t="str">
        <f>TEXT(tblSales[[#This Row],[SaleDate]],"ddd")</f>
        <v>Sat</v>
      </c>
      <c r="P66" t="s">
        <v>3</v>
      </c>
      <c r="Q66" t="s">
        <v>31</v>
      </c>
      <c r="R66" t="s">
        <v>223</v>
      </c>
      <c r="S66">
        <v>18</v>
      </c>
      <c r="T66">
        <f>tblSales[[#This Row],[Quantity]]*tblSales[[#This Row],[CostPrice]]</f>
        <v>36</v>
      </c>
      <c r="U66">
        <f>tblSales[[#This Row],[LineTotal]]-tblSales[[#This Row],[LineCost]]</f>
        <v>34</v>
      </c>
      <c r="V66" s="9">
        <f>IF(tblSales[[#This Row],[LineTotal]]=0,0,tblSales[[#This Row],[GrossProfit]]/tblSales[[#This Row],[LineTotal]])</f>
        <v>0.48571428571428571</v>
      </c>
      <c r="W66" s="11">
        <f>WEEKDAY(tblSales[[#This Row],[SaleDate]],2)</f>
        <v>6</v>
      </c>
    </row>
    <row r="67" spans="1:23" x14ac:dyDescent="0.45">
      <c r="A67" t="s">
        <v>608</v>
      </c>
      <c r="B67" t="s">
        <v>606</v>
      </c>
      <c r="C67" t="s">
        <v>607</v>
      </c>
      <c r="D67" t="s">
        <v>386</v>
      </c>
      <c r="E67" t="s">
        <v>154</v>
      </c>
      <c r="F67" t="s">
        <v>50</v>
      </c>
      <c r="G67">
        <v>1</v>
      </c>
      <c r="H67">
        <v>12</v>
      </c>
      <c r="I67">
        <v>0</v>
      </c>
      <c r="J67" t="s">
        <v>222</v>
      </c>
      <c r="K67" t="s">
        <v>257</v>
      </c>
      <c r="L67">
        <f>(tblSales[[#This Row],[Quantity]]*tblSales[[#This Row],[UnitPrice]])-tblSales[[#This Row],[Discount]]</f>
        <v>12</v>
      </c>
      <c r="M67" s="6" t="str">
        <f>TEXT(tblSales[[#This Row],[SaleDate]],"mmm")</f>
        <v>Mar</v>
      </c>
      <c r="N67">
        <f>HOUR(tblSales[[#This Row],[SaleTime]])</f>
        <v>13</v>
      </c>
      <c r="O67" s="6" t="str">
        <f>TEXT(tblSales[[#This Row],[SaleDate]],"ddd")</f>
        <v>Sat</v>
      </c>
      <c r="P67" t="s">
        <v>5</v>
      </c>
      <c r="Q67" t="s">
        <v>51</v>
      </c>
      <c r="R67" t="s">
        <v>223</v>
      </c>
      <c r="S67">
        <v>5</v>
      </c>
      <c r="T67">
        <f>tblSales[[#This Row],[Quantity]]*tblSales[[#This Row],[CostPrice]]</f>
        <v>5</v>
      </c>
      <c r="U67">
        <f>tblSales[[#This Row],[LineTotal]]-tblSales[[#This Row],[LineCost]]</f>
        <v>7</v>
      </c>
      <c r="V67" s="9">
        <f>IF(tblSales[[#This Row],[LineTotal]]=0,0,tblSales[[#This Row],[GrossProfit]]/tblSales[[#This Row],[LineTotal]])</f>
        <v>0.58333333333333337</v>
      </c>
      <c r="W67" s="11">
        <f>WEEKDAY(tblSales[[#This Row],[SaleDate]],2)</f>
        <v>6</v>
      </c>
    </row>
    <row r="68" spans="1:23" x14ac:dyDescent="0.45">
      <c r="A68" t="s">
        <v>401</v>
      </c>
      <c r="B68" t="s">
        <v>402</v>
      </c>
      <c r="C68" t="s">
        <v>403</v>
      </c>
      <c r="D68" t="s">
        <v>404</v>
      </c>
      <c r="E68" t="s">
        <v>190</v>
      </c>
      <c r="F68" t="s">
        <v>66</v>
      </c>
      <c r="G68">
        <v>2</v>
      </c>
      <c r="H68">
        <v>12</v>
      </c>
      <c r="I68">
        <v>0</v>
      </c>
      <c r="J68" t="s">
        <v>222</v>
      </c>
      <c r="K68" t="s">
        <v>257</v>
      </c>
      <c r="L68">
        <f>(tblSales[[#This Row],[Quantity]]*tblSales[[#This Row],[UnitPrice]])-tblSales[[#This Row],[Discount]]</f>
        <v>24</v>
      </c>
      <c r="M68" s="6" t="str">
        <f>TEXT(tblSales[[#This Row],[SaleDate]],"mmm")</f>
        <v>Mar</v>
      </c>
      <c r="N68">
        <f>HOUR(tblSales[[#This Row],[SaleTime]])</f>
        <v>20</v>
      </c>
      <c r="O68" s="6" t="str">
        <f>TEXT(tblSales[[#This Row],[SaleDate]],"ddd")</f>
        <v>Mon</v>
      </c>
      <c r="P68" t="s">
        <v>5</v>
      </c>
      <c r="Q68" t="s">
        <v>67</v>
      </c>
      <c r="R68" t="s">
        <v>223</v>
      </c>
      <c r="S68">
        <v>3</v>
      </c>
      <c r="T68">
        <f>tblSales[[#This Row],[Quantity]]*tblSales[[#This Row],[CostPrice]]</f>
        <v>6</v>
      </c>
      <c r="U68">
        <f>tblSales[[#This Row],[LineTotal]]-tblSales[[#This Row],[LineCost]]</f>
        <v>18</v>
      </c>
      <c r="V68" s="9">
        <f>IF(tblSales[[#This Row],[LineTotal]]=0,0,tblSales[[#This Row],[GrossProfit]]/tblSales[[#This Row],[LineTotal]])</f>
        <v>0.75</v>
      </c>
      <c r="W68" s="11">
        <f>WEEKDAY(tblSales[[#This Row],[SaleDate]],2)</f>
        <v>1</v>
      </c>
    </row>
    <row r="69" spans="1:23" x14ac:dyDescent="0.45">
      <c r="A69" t="s">
        <v>405</v>
      </c>
      <c r="B69" t="s">
        <v>402</v>
      </c>
      <c r="C69" t="s">
        <v>403</v>
      </c>
      <c r="D69" t="s">
        <v>404</v>
      </c>
      <c r="E69" t="s">
        <v>190</v>
      </c>
      <c r="F69" t="s">
        <v>44</v>
      </c>
      <c r="G69">
        <v>1</v>
      </c>
      <c r="H69">
        <v>72</v>
      </c>
      <c r="I69">
        <v>0</v>
      </c>
      <c r="J69" t="s">
        <v>222</v>
      </c>
      <c r="K69" t="s">
        <v>257</v>
      </c>
      <c r="L69">
        <f>(tblSales[[#This Row],[Quantity]]*tblSales[[#This Row],[UnitPrice]])-tblSales[[#This Row],[Discount]]</f>
        <v>72</v>
      </c>
      <c r="M69" s="6" t="str">
        <f>TEXT(tblSales[[#This Row],[SaleDate]],"mmm")</f>
        <v>Mar</v>
      </c>
      <c r="N69">
        <f>HOUR(tblSales[[#This Row],[SaleTime]])</f>
        <v>20</v>
      </c>
      <c r="O69" s="6" t="str">
        <f>TEXT(tblSales[[#This Row],[SaleDate]],"ddd")</f>
        <v>Mon</v>
      </c>
      <c r="P69" t="s">
        <v>4</v>
      </c>
      <c r="Q69" t="s">
        <v>45</v>
      </c>
      <c r="R69" t="s">
        <v>223</v>
      </c>
      <c r="S69">
        <v>38</v>
      </c>
      <c r="T69">
        <f>tblSales[[#This Row],[Quantity]]*tblSales[[#This Row],[CostPrice]]</f>
        <v>38</v>
      </c>
      <c r="U69">
        <f>tblSales[[#This Row],[LineTotal]]-tblSales[[#This Row],[LineCost]]</f>
        <v>34</v>
      </c>
      <c r="V69" s="9">
        <f>IF(tblSales[[#This Row],[LineTotal]]=0,0,tblSales[[#This Row],[GrossProfit]]/tblSales[[#This Row],[LineTotal]])</f>
        <v>0.47222222222222221</v>
      </c>
      <c r="W69" s="11">
        <f>WEEKDAY(tblSales[[#This Row],[SaleDate]],2)</f>
        <v>1</v>
      </c>
    </row>
    <row r="70" spans="1:23" x14ac:dyDescent="0.45">
      <c r="A70" t="s">
        <v>641</v>
      </c>
      <c r="B70" t="s">
        <v>642</v>
      </c>
      <c r="C70" t="s">
        <v>643</v>
      </c>
      <c r="D70" t="s">
        <v>644</v>
      </c>
      <c r="E70" t="s">
        <v>178</v>
      </c>
      <c r="F70" t="s">
        <v>52</v>
      </c>
      <c r="G70">
        <v>1</v>
      </c>
      <c r="H70">
        <v>12</v>
      </c>
      <c r="I70">
        <v>0</v>
      </c>
      <c r="J70" t="s">
        <v>222</v>
      </c>
      <c r="K70" t="s">
        <v>257</v>
      </c>
      <c r="L70">
        <f>(tblSales[[#This Row],[Quantity]]*tblSales[[#This Row],[UnitPrice]])-tblSales[[#This Row],[Discount]]</f>
        <v>12</v>
      </c>
      <c r="M70" s="6" t="str">
        <f>TEXT(tblSales[[#This Row],[SaleDate]],"mmm")</f>
        <v>Mar</v>
      </c>
      <c r="N70">
        <f>HOUR(tblSales[[#This Row],[SaleTime]])</f>
        <v>13</v>
      </c>
      <c r="O70" s="6" t="str">
        <f>TEXT(tblSales[[#This Row],[SaleDate]],"ddd")</f>
        <v>Fri</v>
      </c>
      <c r="P70" t="s">
        <v>5</v>
      </c>
      <c r="Q70" t="s">
        <v>53</v>
      </c>
      <c r="R70" t="s">
        <v>223</v>
      </c>
      <c r="S70">
        <v>5</v>
      </c>
      <c r="T70">
        <f>tblSales[[#This Row],[Quantity]]*tblSales[[#This Row],[CostPrice]]</f>
        <v>5</v>
      </c>
      <c r="U70">
        <f>tblSales[[#This Row],[LineTotal]]-tblSales[[#This Row],[LineCost]]</f>
        <v>7</v>
      </c>
      <c r="V70" s="9">
        <f>IF(tblSales[[#This Row],[LineTotal]]=0,0,tblSales[[#This Row],[GrossProfit]]/tblSales[[#This Row],[LineTotal]])</f>
        <v>0.58333333333333337</v>
      </c>
      <c r="W70" s="11">
        <f>WEEKDAY(tblSales[[#This Row],[SaleDate]],2)</f>
        <v>5</v>
      </c>
    </row>
    <row r="71" spans="1:23" x14ac:dyDescent="0.45">
      <c r="A71" t="s">
        <v>388</v>
      </c>
      <c r="B71" t="s">
        <v>389</v>
      </c>
      <c r="C71" t="s">
        <v>390</v>
      </c>
      <c r="D71" t="s">
        <v>391</v>
      </c>
      <c r="E71" t="s">
        <v>190</v>
      </c>
      <c r="F71" t="s">
        <v>70</v>
      </c>
      <c r="G71">
        <v>1</v>
      </c>
      <c r="H71">
        <v>22</v>
      </c>
      <c r="I71">
        <v>5</v>
      </c>
      <c r="J71" t="s">
        <v>226</v>
      </c>
      <c r="K71" t="s">
        <v>252</v>
      </c>
      <c r="L71">
        <f>(tblSales[[#This Row],[Quantity]]*tblSales[[#This Row],[UnitPrice]])-tblSales[[#This Row],[Discount]]</f>
        <v>17</v>
      </c>
      <c r="M71" s="6" t="str">
        <f>TEXT(tblSales[[#This Row],[SaleDate]],"mmm")</f>
        <v>Mar</v>
      </c>
      <c r="N71">
        <f>HOUR(tblSales[[#This Row],[SaleTime]])</f>
        <v>11</v>
      </c>
      <c r="O71" s="6" t="str">
        <f>TEXT(tblSales[[#This Row],[SaleDate]],"ddd")</f>
        <v>Mon</v>
      </c>
      <c r="P71" t="s">
        <v>6</v>
      </c>
      <c r="Q71" t="s">
        <v>71</v>
      </c>
      <c r="R71" t="s">
        <v>129</v>
      </c>
      <c r="S71">
        <v>10</v>
      </c>
      <c r="T71">
        <f>tblSales[[#This Row],[Quantity]]*tblSales[[#This Row],[CostPrice]]</f>
        <v>10</v>
      </c>
      <c r="U71">
        <f>tblSales[[#This Row],[LineTotal]]-tblSales[[#This Row],[LineCost]]</f>
        <v>7</v>
      </c>
      <c r="V71" s="9">
        <f>IF(tblSales[[#This Row],[LineTotal]]=0,0,tblSales[[#This Row],[GrossProfit]]/tblSales[[#This Row],[LineTotal]])</f>
        <v>0.41176470588235292</v>
      </c>
      <c r="W71" s="11">
        <f>WEEKDAY(tblSales[[#This Row],[SaleDate]],2)</f>
        <v>1</v>
      </c>
    </row>
    <row r="72" spans="1:23" x14ac:dyDescent="0.45">
      <c r="A72" t="s">
        <v>392</v>
      </c>
      <c r="B72" t="s">
        <v>389</v>
      </c>
      <c r="C72" t="s">
        <v>390</v>
      </c>
      <c r="D72" t="s">
        <v>391</v>
      </c>
      <c r="E72" t="s">
        <v>190</v>
      </c>
      <c r="F72" t="s">
        <v>54</v>
      </c>
      <c r="G72">
        <v>2</v>
      </c>
      <c r="H72">
        <v>12</v>
      </c>
      <c r="I72">
        <v>5</v>
      </c>
      <c r="J72" t="s">
        <v>226</v>
      </c>
      <c r="K72" t="s">
        <v>252</v>
      </c>
      <c r="L72">
        <f>(tblSales[[#This Row],[Quantity]]*tblSales[[#This Row],[UnitPrice]])-tblSales[[#This Row],[Discount]]</f>
        <v>19</v>
      </c>
      <c r="M72" s="6" t="str">
        <f>TEXT(tblSales[[#This Row],[SaleDate]],"mmm")</f>
        <v>Mar</v>
      </c>
      <c r="N72">
        <f>HOUR(tblSales[[#This Row],[SaleTime]])</f>
        <v>11</v>
      </c>
      <c r="O72" s="6" t="str">
        <f>TEXT(tblSales[[#This Row],[SaleDate]],"ddd")</f>
        <v>Mon</v>
      </c>
      <c r="P72" t="s">
        <v>5</v>
      </c>
      <c r="Q72" t="s">
        <v>55</v>
      </c>
      <c r="R72" t="s">
        <v>129</v>
      </c>
      <c r="S72">
        <v>5</v>
      </c>
      <c r="T72">
        <f>tblSales[[#This Row],[Quantity]]*tblSales[[#This Row],[CostPrice]]</f>
        <v>10</v>
      </c>
      <c r="U72">
        <f>tblSales[[#This Row],[LineTotal]]-tblSales[[#This Row],[LineCost]]</f>
        <v>9</v>
      </c>
      <c r="V72" s="9">
        <f>IF(tblSales[[#This Row],[LineTotal]]=0,0,tblSales[[#This Row],[GrossProfit]]/tblSales[[#This Row],[LineTotal]])</f>
        <v>0.47368421052631576</v>
      </c>
      <c r="W72" s="11">
        <f>WEEKDAY(tblSales[[#This Row],[SaleDate]],2)</f>
        <v>1</v>
      </c>
    </row>
    <row r="73" spans="1:23" x14ac:dyDescent="0.45">
      <c r="A73" t="s">
        <v>295</v>
      </c>
      <c r="B73" t="s">
        <v>296</v>
      </c>
      <c r="C73" t="s">
        <v>297</v>
      </c>
      <c r="D73" t="s">
        <v>298</v>
      </c>
      <c r="E73" t="s">
        <v>169</v>
      </c>
      <c r="F73" t="s">
        <v>86</v>
      </c>
      <c r="G73">
        <v>2</v>
      </c>
      <c r="H73">
        <v>28</v>
      </c>
      <c r="I73">
        <v>0</v>
      </c>
      <c r="J73" t="s">
        <v>226</v>
      </c>
      <c r="K73" t="s">
        <v>283</v>
      </c>
      <c r="L73">
        <f>(tblSales[[#This Row],[Quantity]]*tblSales[[#This Row],[UnitPrice]])-tblSales[[#This Row],[Discount]]</f>
        <v>56</v>
      </c>
      <c r="M73" s="6" t="str">
        <f>TEXT(tblSales[[#This Row],[SaleDate]],"mmm")</f>
        <v>Apr</v>
      </c>
      <c r="N73">
        <f>HOUR(tblSales[[#This Row],[SaleTime]])</f>
        <v>19</v>
      </c>
      <c r="O73" s="6" t="str">
        <f>TEXT(tblSales[[#This Row],[SaleDate]],"ddd")</f>
        <v>Wed</v>
      </c>
      <c r="P73" t="s">
        <v>7</v>
      </c>
      <c r="Q73" t="s">
        <v>87</v>
      </c>
      <c r="R73" t="s">
        <v>129</v>
      </c>
      <c r="S73">
        <v>12</v>
      </c>
      <c r="T73">
        <f>tblSales[[#This Row],[Quantity]]*tblSales[[#This Row],[CostPrice]]</f>
        <v>24</v>
      </c>
      <c r="U73">
        <f>tblSales[[#This Row],[LineTotal]]-tblSales[[#This Row],[LineCost]]</f>
        <v>32</v>
      </c>
      <c r="V73" s="9">
        <f>IF(tblSales[[#This Row],[LineTotal]]=0,0,tblSales[[#This Row],[GrossProfit]]/tblSales[[#This Row],[LineTotal]])</f>
        <v>0.5714285714285714</v>
      </c>
      <c r="W73" s="11">
        <f>WEEKDAY(tblSales[[#This Row],[SaleDate]],2)</f>
        <v>3</v>
      </c>
    </row>
    <row r="74" spans="1:23" x14ac:dyDescent="0.45">
      <c r="A74" t="s">
        <v>299</v>
      </c>
      <c r="B74" t="s">
        <v>296</v>
      </c>
      <c r="C74" t="s">
        <v>297</v>
      </c>
      <c r="D74" t="s">
        <v>298</v>
      </c>
      <c r="E74" t="s">
        <v>169</v>
      </c>
      <c r="F74" t="s">
        <v>54</v>
      </c>
      <c r="G74">
        <v>1</v>
      </c>
      <c r="H74">
        <v>12</v>
      </c>
      <c r="I74">
        <v>0</v>
      </c>
      <c r="J74" t="s">
        <v>226</v>
      </c>
      <c r="K74" t="s">
        <v>283</v>
      </c>
      <c r="L74">
        <f>(tblSales[[#This Row],[Quantity]]*tblSales[[#This Row],[UnitPrice]])-tblSales[[#This Row],[Discount]]</f>
        <v>12</v>
      </c>
      <c r="M74" s="6" t="str">
        <f>TEXT(tblSales[[#This Row],[SaleDate]],"mmm")</f>
        <v>Apr</v>
      </c>
      <c r="N74">
        <f>HOUR(tblSales[[#This Row],[SaleTime]])</f>
        <v>19</v>
      </c>
      <c r="O74" s="6" t="str">
        <f>TEXT(tblSales[[#This Row],[SaleDate]],"ddd")</f>
        <v>Wed</v>
      </c>
      <c r="P74" t="s">
        <v>5</v>
      </c>
      <c r="Q74" t="s">
        <v>55</v>
      </c>
      <c r="R74" t="s">
        <v>129</v>
      </c>
      <c r="S74">
        <v>5</v>
      </c>
      <c r="T74">
        <f>tblSales[[#This Row],[Quantity]]*tblSales[[#This Row],[CostPrice]]</f>
        <v>5</v>
      </c>
      <c r="U74">
        <f>tblSales[[#This Row],[LineTotal]]-tblSales[[#This Row],[LineCost]]</f>
        <v>7</v>
      </c>
      <c r="V74" s="9">
        <f>IF(tblSales[[#This Row],[LineTotal]]=0,0,tblSales[[#This Row],[GrossProfit]]/tblSales[[#This Row],[LineTotal]])</f>
        <v>0.58333333333333337</v>
      </c>
      <c r="W74" s="11">
        <f>WEEKDAY(tblSales[[#This Row],[SaleDate]],2)</f>
        <v>3</v>
      </c>
    </row>
    <row r="75" spans="1:23" x14ac:dyDescent="0.45">
      <c r="A75" t="s">
        <v>328</v>
      </c>
      <c r="B75" t="s">
        <v>329</v>
      </c>
      <c r="C75" t="s">
        <v>297</v>
      </c>
      <c r="D75" t="s">
        <v>330</v>
      </c>
      <c r="E75" t="s">
        <v>187</v>
      </c>
      <c r="F75" t="s">
        <v>30</v>
      </c>
      <c r="G75">
        <v>1</v>
      </c>
      <c r="H75">
        <v>35</v>
      </c>
      <c r="I75">
        <v>0</v>
      </c>
      <c r="J75" t="s">
        <v>222</v>
      </c>
      <c r="K75" t="s">
        <v>257</v>
      </c>
      <c r="L75">
        <f>(tblSales[[#This Row],[Quantity]]*tblSales[[#This Row],[UnitPrice]])-tblSales[[#This Row],[Discount]]</f>
        <v>35</v>
      </c>
      <c r="M75" s="6" t="str">
        <f>TEXT(tblSales[[#This Row],[SaleDate]],"mmm")</f>
        <v>Apr</v>
      </c>
      <c r="N75">
        <f>HOUR(tblSales[[#This Row],[SaleTime]])</f>
        <v>14</v>
      </c>
      <c r="O75" s="6" t="str">
        <f>TEXT(tblSales[[#This Row],[SaleDate]],"ddd")</f>
        <v>Wed</v>
      </c>
      <c r="P75" t="s">
        <v>3</v>
      </c>
      <c r="Q75" t="s">
        <v>31</v>
      </c>
      <c r="R75" t="s">
        <v>223</v>
      </c>
      <c r="S75">
        <v>18</v>
      </c>
      <c r="T75">
        <f>tblSales[[#This Row],[Quantity]]*tblSales[[#This Row],[CostPrice]]</f>
        <v>18</v>
      </c>
      <c r="U75">
        <f>tblSales[[#This Row],[LineTotal]]-tblSales[[#This Row],[LineCost]]</f>
        <v>17</v>
      </c>
      <c r="V75" s="9">
        <f>IF(tblSales[[#This Row],[LineTotal]]=0,0,tblSales[[#This Row],[GrossProfit]]/tblSales[[#This Row],[LineTotal]])</f>
        <v>0.48571428571428571</v>
      </c>
      <c r="W75" s="11">
        <f>WEEKDAY(tblSales[[#This Row],[SaleDate]],2)</f>
        <v>3</v>
      </c>
    </row>
    <row r="76" spans="1:23" x14ac:dyDescent="0.45">
      <c r="A76" t="s">
        <v>331</v>
      </c>
      <c r="B76" t="s">
        <v>329</v>
      </c>
      <c r="C76" t="s">
        <v>297</v>
      </c>
      <c r="D76" t="s">
        <v>330</v>
      </c>
      <c r="E76" t="s">
        <v>187</v>
      </c>
      <c r="F76" t="s">
        <v>22</v>
      </c>
      <c r="G76">
        <v>2</v>
      </c>
      <c r="H76">
        <v>62</v>
      </c>
      <c r="I76">
        <v>0</v>
      </c>
      <c r="J76" t="s">
        <v>222</v>
      </c>
      <c r="K76" t="s">
        <v>257</v>
      </c>
      <c r="L76">
        <f>(tblSales[[#This Row],[Quantity]]*tblSales[[#This Row],[UnitPrice]])-tblSales[[#This Row],[Discount]]</f>
        <v>124</v>
      </c>
      <c r="M76" s="6" t="str">
        <f>TEXT(tblSales[[#This Row],[SaleDate]],"mmm")</f>
        <v>Apr</v>
      </c>
      <c r="N76">
        <f>HOUR(tblSales[[#This Row],[SaleTime]])</f>
        <v>14</v>
      </c>
      <c r="O76" s="6" t="str">
        <f>TEXT(tblSales[[#This Row],[SaleDate]],"ddd")</f>
        <v>Wed</v>
      </c>
      <c r="P76" t="s">
        <v>2</v>
      </c>
      <c r="Q76" t="s">
        <v>23</v>
      </c>
      <c r="R76" t="s">
        <v>223</v>
      </c>
      <c r="S76">
        <v>34</v>
      </c>
      <c r="T76">
        <f>tblSales[[#This Row],[Quantity]]*tblSales[[#This Row],[CostPrice]]</f>
        <v>68</v>
      </c>
      <c r="U76">
        <f>tblSales[[#This Row],[LineTotal]]-tblSales[[#This Row],[LineCost]]</f>
        <v>56</v>
      </c>
      <c r="V76" s="9">
        <f>IF(tblSales[[#This Row],[LineTotal]]=0,0,tblSales[[#This Row],[GrossProfit]]/tblSales[[#This Row],[LineTotal]])</f>
        <v>0.45161290322580644</v>
      </c>
      <c r="W76" s="11">
        <f>WEEKDAY(tblSales[[#This Row],[SaleDate]],2)</f>
        <v>3</v>
      </c>
    </row>
    <row r="77" spans="1:23" x14ac:dyDescent="0.45">
      <c r="A77" t="s">
        <v>560</v>
      </c>
      <c r="B77" t="s">
        <v>561</v>
      </c>
      <c r="C77" t="s">
        <v>297</v>
      </c>
      <c r="D77" t="s">
        <v>555</v>
      </c>
      <c r="E77" t="s">
        <v>135</v>
      </c>
      <c r="F77" t="s">
        <v>40</v>
      </c>
      <c r="G77">
        <v>1</v>
      </c>
      <c r="H77">
        <v>60</v>
      </c>
      <c r="I77">
        <v>0</v>
      </c>
      <c r="J77" t="s">
        <v>226</v>
      </c>
      <c r="K77" t="s">
        <v>257</v>
      </c>
      <c r="L77">
        <f>(tblSales[[#This Row],[Quantity]]*tblSales[[#This Row],[UnitPrice]])-tblSales[[#This Row],[Discount]]</f>
        <v>60</v>
      </c>
      <c r="M77" s="6" t="str">
        <f>TEXT(tblSales[[#This Row],[SaleDate]],"mmm")</f>
        <v>Apr</v>
      </c>
      <c r="N77">
        <f>HOUR(tblSales[[#This Row],[SaleTime]])</f>
        <v>12</v>
      </c>
      <c r="O77" s="6" t="str">
        <f>TEXT(tblSales[[#This Row],[SaleDate]],"ddd")</f>
        <v>Wed</v>
      </c>
      <c r="P77" t="s">
        <v>4</v>
      </c>
      <c r="Q77" t="s">
        <v>41</v>
      </c>
      <c r="R77" t="s">
        <v>129</v>
      </c>
      <c r="S77">
        <v>32</v>
      </c>
      <c r="T77">
        <f>tblSales[[#This Row],[Quantity]]*tblSales[[#This Row],[CostPrice]]</f>
        <v>32</v>
      </c>
      <c r="U77">
        <f>tblSales[[#This Row],[LineTotal]]-tblSales[[#This Row],[LineCost]]</f>
        <v>28</v>
      </c>
      <c r="V77" s="9">
        <f>IF(tblSales[[#This Row],[LineTotal]]=0,0,tblSales[[#This Row],[GrossProfit]]/tblSales[[#This Row],[LineTotal]])</f>
        <v>0.46666666666666667</v>
      </c>
      <c r="W77" s="11">
        <f>WEEKDAY(tblSales[[#This Row],[SaleDate]],2)</f>
        <v>3</v>
      </c>
    </row>
    <row r="78" spans="1:23" x14ac:dyDescent="0.45">
      <c r="A78" t="s">
        <v>304</v>
      </c>
      <c r="B78" t="s">
        <v>305</v>
      </c>
      <c r="C78" t="s">
        <v>306</v>
      </c>
      <c r="D78" t="s">
        <v>307</v>
      </c>
      <c r="E78" t="s">
        <v>145</v>
      </c>
      <c r="F78" t="s">
        <v>22</v>
      </c>
      <c r="G78">
        <v>2</v>
      </c>
      <c r="H78">
        <v>62</v>
      </c>
      <c r="I78">
        <v>0</v>
      </c>
      <c r="J78" t="s">
        <v>226</v>
      </c>
      <c r="K78" t="s">
        <v>257</v>
      </c>
      <c r="L78">
        <f>(tblSales[[#This Row],[Quantity]]*tblSales[[#This Row],[UnitPrice]])-tblSales[[#This Row],[Discount]]</f>
        <v>124</v>
      </c>
      <c r="M78" s="6" t="str">
        <f>TEXT(tblSales[[#This Row],[SaleDate]],"mmm")</f>
        <v>Apr</v>
      </c>
      <c r="N78">
        <f>HOUR(tblSales[[#This Row],[SaleTime]])</f>
        <v>20</v>
      </c>
      <c r="O78" s="6" t="str">
        <f>TEXT(tblSales[[#This Row],[SaleDate]],"ddd")</f>
        <v>Fri</v>
      </c>
      <c r="P78" t="s">
        <v>2</v>
      </c>
      <c r="Q78" t="s">
        <v>23</v>
      </c>
      <c r="R78" t="s">
        <v>129</v>
      </c>
      <c r="S78">
        <v>34</v>
      </c>
      <c r="T78">
        <f>tblSales[[#This Row],[Quantity]]*tblSales[[#This Row],[CostPrice]]</f>
        <v>68</v>
      </c>
      <c r="U78">
        <f>tblSales[[#This Row],[LineTotal]]-tblSales[[#This Row],[LineCost]]</f>
        <v>56</v>
      </c>
      <c r="V78" s="9">
        <f>IF(tblSales[[#This Row],[LineTotal]]=0,0,tblSales[[#This Row],[GrossProfit]]/tblSales[[#This Row],[LineTotal]])</f>
        <v>0.45161290322580644</v>
      </c>
      <c r="W78" s="11">
        <f>WEEKDAY(tblSales[[#This Row],[SaleDate]],2)</f>
        <v>5</v>
      </c>
    </row>
    <row r="79" spans="1:23" x14ac:dyDescent="0.45">
      <c r="A79" t="s">
        <v>525</v>
      </c>
      <c r="B79" t="s">
        <v>526</v>
      </c>
      <c r="C79" t="s">
        <v>306</v>
      </c>
      <c r="D79" t="s">
        <v>527</v>
      </c>
      <c r="E79" t="s">
        <v>196</v>
      </c>
      <c r="F79" t="s">
        <v>66</v>
      </c>
      <c r="G79">
        <v>1</v>
      </c>
      <c r="H79">
        <v>12</v>
      </c>
      <c r="I79">
        <v>0</v>
      </c>
      <c r="J79" t="s">
        <v>226</v>
      </c>
      <c r="K79" t="s">
        <v>257</v>
      </c>
      <c r="L79">
        <f>(tblSales[[#This Row],[Quantity]]*tblSales[[#This Row],[UnitPrice]])-tblSales[[#This Row],[Discount]]</f>
        <v>12</v>
      </c>
      <c r="M79" s="6" t="str">
        <f>TEXT(tblSales[[#This Row],[SaleDate]],"mmm")</f>
        <v>Apr</v>
      </c>
      <c r="N79">
        <f>HOUR(tblSales[[#This Row],[SaleTime]])</f>
        <v>13</v>
      </c>
      <c r="O79" s="6" t="str">
        <f>TEXT(tblSales[[#This Row],[SaleDate]],"ddd")</f>
        <v>Fri</v>
      </c>
      <c r="P79" t="s">
        <v>5</v>
      </c>
      <c r="Q79" t="s">
        <v>67</v>
      </c>
      <c r="R79" t="s">
        <v>129</v>
      </c>
      <c r="S79">
        <v>3</v>
      </c>
      <c r="T79">
        <f>tblSales[[#This Row],[Quantity]]*tblSales[[#This Row],[CostPrice]]</f>
        <v>3</v>
      </c>
      <c r="U79">
        <f>tblSales[[#This Row],[LineTotal]]-tblSales[[#This Row],[LineCost]]</f>
        <v>9</v>
      </c>
      <c r="V79" s="9">
        <f>IF(tblSales[[#This Row],[LineTotal]]=0,0,tblSales[[#This Row],[GrossProfit]]/tblSales[[#This Row],[LineTotal]])</f>
        <v>0.75</v>
      </c>
      <c r="W79" s="11">
        <f>WEEKDAY(tblSales[[#This Row],[SaleDate]],2)</f>
        <v>5</v>
      </c>
    </row>
    <row r="80" spans="1:23" x14ac:dyDescent="0.45">
      <c r="A80" t="s">
        <v>657</v>
      </c>
      <c r="B80" t="s">
        <v>658</v>
      </c>
      <c r="C80" t="s">
        <v>659</v>
      </c>
      <c r="D80" t="s">
        <v>660</v>
      </c>
      <c r="E80" t="s">
        <v>196</v>
      </c>
      <c r="F80" t="s">
        <v>44</v>
      </c>
      <c r="G80">
        <v>1</v>
      </c>
      <c r="H80">
        <v>72</v>
      </c>
      <c r="I80">
        <v>0</v>
      </c>
      <c r="J80" t="s">
        <v>225</v>
      </c>
      <c r="K80" t="s">
        <v>257</v>
      </c>
      <c r="L80">
        <f>(tblSales[[#This Row],[Quantity]]*tblSales[[#This Row],[UnitPrice]])-tblSales[[#This Row],[Discount]]</f>
        <v>72</v>
      </c>
      <c r="M80" s="6" t="str">
        <f>TEXT(tblSales[[#This Row],[SaleDate]],"mmm")</f>
        <v>Apr</v>
      </c>
      <c r="N80">
        <f>HOUR(tblSales[[#This Row],[SaleTime]])</f>
        <v>21</v>
      </c>
      <c r="O80" s="6" t="str">
        <f>TEXT(tblSales[[#This Row],[SaleDate]],"ddd")</f>
        <v>Sun</v>
      </c>
      <c r="P80" t="s">
        <v>4</v>
      </c>
      <c r="Q80" t="s">
        <v>45</v>
      </c>
      <c r="R80" t="s">
        <v>118</v>
      </c>
      <c r="S80">
        <v>38</v>
      </c>
      <c r="T80">
        <f>tblSales[[#This Row],[Quantity]]*tblSales[[#This Row],[CostPrice]]</f>
        <v>38</v>
      </c>
      <c r="U80">
        <f>tblSales[[#This Row],[LineTotal]]-tblSales[[#This Row],[LineCost]]</f>
        <v>34</v>
      </c>
      <c r="V80" s="9">
        <f>IF(tblSales[[#This Row],[LineTotal]]=0,0,tblSales[[#This Row],[GrossProfit]]/tblSales[[#This Row],[LineTotal]])</f>
        <v>0.47222222222222221</v>
      </c>
      <c r="W80" s="11">
        <f>WEEKDAY(tblSales[[#This Row],[SaleDate]],2)</f>
        <v>7</v>
      </c>
    </row>
    <row r="81" spans="1:23" x14ac:dyDescent="0.45">
      <c r="A81" t="s">
        <v>661</v>
      </c>
      <c r="B81" t="s">
        <v>658</v>
      </c>
      <c r="C81" t="s">
        <v>659</v>
      </c>
      <c r="D81" t="s">
        <v>660</v>
      </c>
      <c r="E81" t="s">
        <v>196</v>
      </c>
      <c r="F81" t="s">
        <v>86</v>
      </c>
      <c r="G81">
        <v>1</v>
      </c>
      <c r="H81">
        <v>28</v>
      </c>
      <c r="I81">
        <v>0</v>
      </c>
      <c r="J81" t="s">
        <v>225</v>
      </c>
      <c r="K81" t="s">
        <v>257</v>
      </c>
      <c r="L81">
        <f>(tblSales[[#This Row],[Quantity]]*tblSales[[#This Row],[UnitPrice]])-tblSales[[#This Row],[Discount]]</f>
        <v>28</v>
      </c>
      <c r="M81" s="6" t="str">
        <f>TEXT(tblSales[[#This Row],[SaleDate]],"mmm")</f>
        <v>Apr</v>
      </c>
      <c r="N81">
        <f>HOUR(tblSales[[#This Row],[SaleTime]])</f>
        <v>21</v>
      </c>
      <c r="O81" s="6" t="str">
        <f>TEXT(tblSales[[#This Row],[SaleDate]],"ddd")</f>
        <v>Sun</v>
      </c>
      <c r="P81" t="s">
        <v>7</v>
      </c>
      <c r="Q81" t="s">
        <v>87</v>
      </c>
      <c r="R81" t="s">
        <v>118</v>
      </c>
      <c r="S81">
        <v>12</v>
      </c>
      <c r="T81">
        <f>tblSales[[#This Row],[Quantity]]*tblSales[[#This Row],[CostPrice]]</f>
        <v>12</v>
      </c>
      <c r="U81">
        <f>tblSales[[#This Row],[LineTotal]]-tblSales[[#This Row],[LineCost]]</f>
        <v>16</v>
      </c>
      <c r="V81" s="9">
        <f>IF(tblSales[[#This Row],[LineTotal]]=0,0,tblSales[[#This Row],[GrossProfit]]/tblSales[[#This Row],[LineTotal]])</f>
        <v>0.5714285714285714</v>
      </c>
      <c r="W81" s="11">
        <f>WEEKDAY(tblSales[[#This Row],[SaleDate]],2)</f>
        <v>7</v>
      </c>
    </row>
    <row r="82" spans="1:23" x14ac:dyDescent="0.45">
      <c r="A82" t="s">
        <v>614</v>
      </c>
      <c r="B82" t="s">
        <v>615</v>
      </c>
      <c r="C82" t="s">
        <v>616</v>
      </c>
      <c r="D82" t="s">
        <v>617</v>
      </c>
      <c r="F82" t="s">
        <v>60</v>
      </c>
      <c r="G82">
        <v>1</v>
      </c>
      <c r="H82">
        <v>8</v>
      </c>
      <c r="I82">
        <v>10</v>
      </c>
      <c r="J82" t="s">
        <v>226</v>
      </c>
      <c r="K82" t="s">
        <v>252</v>
      </c>
      <c r="L82">
        <f>(tblSales[[#This Row],[Quantity]]*tblSales[[#This Row],[UnitPrice]])-tblSales[[#This Row],[Discount]]</f>
        <v>-2</v>
      </c>
      <c r="M82" s="6" t="str">
        <f>TEXT(tblSales[[#This Row],[SaleDate]],"mmm")</f>
        <v>Apr</v>
      </c>
      <c r="N82">
        <f>HOUR(tblSales[[#This Row],[SaleTime]])</f>
        <v>22</v>
      </c>
      <c r="O82" s="6" t="str">
        <f>TEXT(tblSales[[#This Row],[SaleDate]],"ddd")</f>
        <v>Mon</v>
      </c>
      <c r="P82" t="s">
        <v>5</v>
      </c>
      <c r="Q82" t="s">
        <v>61</v>
      </c>
      <c r="R82" t="s">
        <v>129</v>
      </c>
      <c r="S82">
        <v>2</v>
      </c>
      <c r="T82">
        <f>tblSales[[#This Row],[Quantity]]*tblSales[[#This Row],[CostPrice]]</f>
        <v>2</v>
      </c>
      <c r="U82">
        <f>tblSales[[#This Row],[LineTotal]]-tblSales[[#This Row],[LineCost]]</f>
        <v>-4</v>
      </c>
      <c r="V82" s="9">
        <f>IF(tblSales[[#This Row],[LineTotal]]=0,0,tblSales[[#This Row],[GrossProfit]]/tblSales[[#This Row],[LineTotal]])</f>
        <v>2</v>
      </c>
      <c r="W82" s="11">
        <f>WEEKDAY(tblSales[[#This Row],[SaleDate]],2)</f>
        <v>1</v>
      </c>
    </row>
    <row r="83" spans="1:23" x14ac:dyDescent="0.45">
      <c r="A83" t="s">
        <v>357</v>
      </c>
      <c r="B83" t="s">
        <v>358</v>
      </c>
      <c r="C83" t="s">
        <v>359</v>
      </c>
      <c r="D83" t="s">
        <v>360</v>
      </c>
      <c r="F83" t="s">
        <v>70</v>
      </c>
      <c r="G83">
        <v>2</v>
      </c>
      <c r="H83">
        <v>22</v>
      </c>
      <c r="I83">
        <v>15</v>
      </c>
      <c r="J83" t="s">
        <v>226</v>
      </c>
      <c r="K83" t="s">
        <v>252</v>
      </c>
      <c r="L83">
        <f>(tblSales[[#This Row],[Quantity]]*tblSales[[#This Row],[UnitPrice]])-tblSales[[#This Row],[Discount]]</f>
        <v>29</v>
      </c>
      <c r="M83" s="6" t="str">
        <f>TEXT(tblSales[[#This Row],[SaleDate]],"mmm")</f>
        <v>Apr</v>
      </c>
      <c r="N83">
        <f>HOUR(tblSales[[#This Row],[SaleTime]])</f>
        <v>13</v>
      </c>
      <c r="O83" s="6" t="str">
        <f>TEXT(tblSales[[#This Row],[SaleDate]],"ddd")</f>
        <v>Wed</v>
      </c>
      <c r="P83" t="s">
        <v>6</v>
      </c>
      <c r="Q83" t="s">
        <v>71</v>
      </c>
      <c r="R83" t="s">
        <v>129</v>
      </c>
      <c r="S83">
        <v>10</v>
      </c>
      <c r="T83">
        <f>tblSales[[#This Row],[Quantity]]*tblSales[[#This Row],[CostPrice]]</f>
        <v>20</v>
      </c>
      <c r="U83">
        <f>tblSales[[#This Row],[LineTotal]]-tblSales[[#This Row],[LineCost]]</f>
        <v>9</v>
      </c>
      <c r="V83" s="9">
        <f>IF(tblSales[[#This Row],[LineTotal]]=0,0,tblSales[[#This Row],[GrossProfit]]/tblSales[[#This Row],[LineTotal]])</f>
        <v>0.31034482758620691</v>
      </c>
      <c r="W83" s="11">
        <f>WEEKDAY(tblSales[[#This Row],[SaleDate]],2)</f>
        <v>3</v>
      </c>
    </row>
    <row r="84" spans="1:23" x14ac:dyDescent="0.45">
      <c r="A84" t="s">
        <v>361</v>
      </c>
      <c r="B84" t="s">
        <v>358</v>
      </c>
      <c r="C84" t="s">
        <v>359</v>
      </c>
      <c r="D84" t="s">
        <v>360</v>
      </c>
      <c r="F84" t="s">
        <v>82</v>
      </c>
      <c r="G84">
        <v>2</v>
      </c>
      <c r="H84">
        <v>18</v>
      </c>
      <c r="I84">
        <v>15</v>
      </c>
      <c r="J84" t="s">
        <v>226</v>
      </c>
      <c r="K84" t="s">
        <v>252</v>
      </c>
      <c r="L84">
        <f>(tblSales[[#This Row],[Quantity]]*tblSales[[#This Row],[UnitPrice]])-tblSales[[#This Row],[Discount]]</f>
        <v>21</v>
      </c>
      <c r="M84" s="6" t="str">
        <f>TEXT(tblSales[[#This Row],[SaleDate]],"mmm")</f>
        <v>Apr</v>
      </c>
      <c r="N84">
        <f>HOUR(tblSales[[#This Row],[SaleTime]])</f>
        <v>13</v>
      </c>
      <c r="O84" s="6" t="str">
        <f>TEXT(tblSales[[#This Row],[SaleDate]],"ddd")</f>
        <v>Wed</v>
      </c>
      <c r="P84" t="s">
        <v>7</v>
      </c>
      <c r="Q84" t="s">
        <v>83</v>
      </c>
      <c r="R84" t="s">
        <v>129</v>
      </c>
      <c r="S84">
        <v>8</v>
      </c>
      <c r="T84">
        <f>tblSales[[#This Row],[Quantity]]*tblSales[[#This Row],[CostPrice]]</f>
        <v>16</v>
      </c>
      <c r="U84">
        <f>tblSales[[#This Row],[LineTotal]]-tblSales[[#This Row],[LineCost]]</f>
        <v>5</v>
      </c>
      <c r="V84" s="9">
        <f>IF(tblSales[[#This Row],[LineTotal]]=0,0,tblSales[[#This Row],[GrossProfit]]/tblSales[[#This Row],[LineTotal]])</f>
        <v>0.23809523809523808</v>
      </c>
      <c r="W84" s="11">
        <f>WEEKDAY(tblSales[[#This Row],[SaleDate]],2)</f>
        <v>3</v>
      </c>
    </row>
    <row r="85" spans="1:23" x14ac:dyDescent="0.45">
      <c r="A85" t="s">
        <v>596</v>
      </c>
      <c r="B85" t="s">
        <v>597</v>
      </c>
      <c r="C85" t="s">
        <v>359</v>
      </c>
      <c r="D85" t="s">
        <v>598</v>
      </c>
      <c r="E85" t="s">
        <v>160</v>
      </c>
      <c r="F85" t="s">
        <v>86</v>
      </c>
      <c r="G85">
        <v>1</v>
      </c>
      <c r="H85">
        <v>28</v>
      </c>
      <c r="I85">
        <v>0</v>
      </c>
      <c r="J85" t="s">
        <v>226</v>
      </c>
      <c r="K85" t="s">
        <v>257</v>
      </c>
      <c r="L85">
        <f>(tblSales[[#This Row],[Quantity]]*tblSales[[#This Row],[UnitPrice]])-tblSales[[#This Row],[Discount]]</f>
        <v>28</v>
      </c>
      <c r="M85" s="6" t="str">
        <f>TEXT(tblSales[[#This Row],[SaleDate]],"mmm")</f>
        <v>Apr</v>
      </c>
      <c r="N85">
        <f>HOUR(tblSales[[#This Row],[SaleTime]])</f>
        <v>19</v>
      </c>
      <c r="O85" s="6" t="str">
        <f>TEXT(tblSales[[#This Row],[SaleDate]],"ddd")</f>
        <v>Wed</v>
      </c>
      <c r="P85" t="s">
        <v>7</v>
      </c>
      <c r="Q85" t="s">
        <v>87</v>
      </c>
      <c r="R85" t="s">
        <v>129</v>
      </c>
      <c r="S85">
        <v>12</v>
      </c>
      <c r="T85">
        <f>tblSales[[#This Row],[Quantity]]*tblSales[[#This Row],[CostPrice]]</f>
        <v>12</v>
      </c>
      <c r="U85">
        <f>tblSales[[#This Row],[LineTotal]]-tblSales[[#This Row],[LineCost]]</f>
        <v>16</v>
      </c>
      <c r="V85" s="9">
        <f>IF(tblSales[[#This Row],[LineTotal]]=0,0,tblSales[[#This Row],[GrossProfit]]/tblSales[[#This Row],[LineTotal]])</f>
        <v>0.5714285714285714</v>
      </c>
      <c r="W85" s="11">
        <f>WEEKDAY(tblSales[[#This Row],[SaleDate]],2)</f>
        <v>3</v>
      </c>
    </row>
    <row r="86" spans="1:23" x14ac:dyDescent="0.45">
      <c r="A86" t="s">
        <v>599</v>
      </c>
      <c r="B86" t="s">
        <v>597</v>
      </c>
      <c r="C86" t="s">
        <v>359</v>
      </c>
      <c r="D86" t="s">
        <v>598</v>
      </c>
      <c r="E86" t="s">
        <v>160</v>
      </c>
      <c r="F86" t="s">
        <v>70</v>
      </c>
      <c r="G86">
        <v>2</v>
      </c>
      <c r="H86">
        <v>22</v>
      </c>
      <c r="I86">
        <v>0</v>
      </c>
      <c r="J86" t="s">
        <v>226</v>
      </c>
      <c r="K86" t="s">
        <v>257</v>
      </c>
      <c r="L86">
        <f>(tblSales[[#This Row],[Quantity]]*tblSales[[#This Row],[UnitPrice]])-tblSales[[#This Row],[Discount]]</f>
        <v>44</v>
      </c>
      <c r="M86" s="6" t="str">
        <f>TEXT(tblSales[[#This Row],[SaleDate]],"mmm")</f>
        <v>Apr</v>
      </c>
      <c r="N86">
        <f>HOUR(tblSales[[#This Row],[SaleTime]])</f>
        <v>19</v>
      </c>
      <c r="O86" s="6" t="str">
        <f>TEXT(tblSales[[#This Row],[SaleDate]],"ddd")</f>
        <v>Wed</v>
      </c>
      <c r="P86" t="s">
        <v>6</v>
      </c>
      <c r="Q86" t="s">
        <v>71</v>
      </c>
      <c r="R86" t="s">
        <v>129</v>
      </c>
      <c r="S86">
        <v>10</v>
      </c>
      <c r="T86">
        <f>tblSales[[#This Row],[Quantity]]*tblSales[[#This Row],[CostPrice]]</f>
        <v>20</v>
      </c>
      <c r="U86">
        <f>tblSales[[#This Row],[LineTotal]]-tblSales[[#This Row],[LineCost]]</f>
        <v>24</v>
      </c>
      <c r="V86" s="9">
        <f>IF(tblSales[[#This Row],[LineTotal]]=0,0,tblSales[[#This Row],[GrossProfit]]/tblSales[[#This Row],[LineTotal]])</f>
        <v>0.54545454545454541</v>
      </c>
      <c r="W86" s="11">
        <f>WEEKDAY(tblSales[[#This Row],[SaleDate]],2)</f>
        <v>3</v>
      </c>
    </row>
    <row r="87" spans="1:23" x14ac:dyDescent="0.45">
      <c r="A87" t="s">
        <v>536</v>
      </c>
      <c r="B87" t="s">
        <v>537</v>
      </c>
      <c r="C87" t="s">
        <v>538</v>
      </c>
      <c r="D87" t="s">
        <v>539</v>
      </c>
      <c r="E87" t="s">
        <v>160</v>
      </c>
      <c r="F87" t="s">
        <v>74</v>
      </c>
      <c r="G87">
        <v>2</v>
      </c>
      <c r="H87">
        <v>28</v>
      </c>
      <c r="I87">
        <v>0</v>
      </c>
      <c r="J87" t="s">
        <v>226</v>
      </c>
      <c r="K87" t="s">
        <v>257</v>
      </c>
      <c r="L87">
        <f>(tblSales[[#This Row],[Quantity]]*tblSales[[#This Row],[UnitPrice]])-tblSales[[#This Row],[Discount]]</f>
        <v>56</v>
      </c>
      <c r="M87" s="6" t="str">
        <f>TEXT(tblSales[[#This Row],[SaleDate]],"mmm")</f>
        <v>Apr</v>
      </c>
      <c r="N87">
        <f>HOUR(tblSales[[#This Row],[SaleTime]])</f>
        <v>14</v>
      </c>
      <c r="O87" s="6" t="str">
        <f>TEXT(tblSales[[#This Row],[SaleDate]],"ddd")</f>
        <v>Sat</v>
      </c>
      <c r="P87" t="s">
        <v>6</v>
      </c>
      <c r="Q87" t="s">
        <v>75</v>
      </c>
      <c r="R87" t="s">
        <v>129</v>
      </c>
      <c r="S87">
        <v>12</v>
      </c>
      <c r="T87">
        <f>tblSales[[#This Row],[Quantity]]*tblSales[[#This Row],[CostPrice]]</f>
        <v>24</v>
      </c>
      <c r="U87">
        <f>tblSales[[#This Row],[LineTotal]]-tblSales[[#This Row],[LineCost]]</f>
        <v>32</v>
      </c>
      <c r="V87" s="9">
        <f>IF(tblSales[[#This Row],[LineTotal]]=0,0,tblSales[[#This Row],[GrossProfit]]/tblSales[[#This Row],[LineTotal]])</f>
        <v>0.5714285714285714</v>
      </c>
      <c r="W87" s="11">
        <f>WEEKDAY(tblSales[[#This Row],[SaleDate]],2)</f>
        <v>6</v>
      </c>
    </row>
    <row r="88" spans="1:23" x14ac:dyDescent="0.45">
      <c r="A88" t="s">
        <v>540</v>
      </c>
      <c r="B88" t="s">
        <v>537</v>
      </c>
      <c r="C88" t="s">
        <v>538</v>
      </c>
      <c r="D88" t="s">
        <v>539</v>
      </c>
      <c r="E88" t="s">
        <v>160</v>
      </c>
      <c r="F88" t="s">
        <v>60</v>
      </c>
      <c r="G88">
        <v>1</v>
      </c>
      <c r="H88">
        <v>8</v>
      </c>
      <c r="I88">
        <v>0</v>
      </c>
      <c r="J88" t="s">
        <v>226</v>
      </c>
      <c r="K88" t="s">
        <v>257</v>
      </c>
      <c r="L88">
        <f>(tblSales[[#This Row],[Quantity]]*tblSales[[#This Row],[UnitPrice]])-tblSales[[#This Row],[Discount]]</f>
        <v>8</v>
      </c>
      <c r="M88" s="6" t="str">
        <f>TEXT(tblSales[[#This Row],[SaleDate]],"mmm")</f>
        <v>Apr</v>
      </c>
      <c r="N88">
        <f>HOUR(tblSales[[#This Row],[SaleTime]])</f>
        <v>14</v>
      </c>
      <c r="O88" s="6" t="str">
        <f>TEXT(tblSales[[#This Row],[SaleDate]],"ddd")</f>
        <v>Sat</v>
      </c>
      <c r="P88" t="s">
        <v>5</v>
      </c>
      <c r="Q88" t="s">
        <v>61</v>
      </c>
      <c r="R88" t="s">
        <v>129</v>
      </c>
      <c r="S88">
        <v>2</v>
      </c>
      <c r="T88">
        <f>tblSales[[#This Row],[Quantity]]*tblSales[[#This Row],[CostPrice]]</f>
        <v>2</v>
      </c>
      <c r="U88">
        <f>tblSales[[#This Row],[LineTotal]]-tblSales[[#This Row],[LineCost]]</f>
        <v>6</v>
      </c>
      <c r="V88" s="9">
        <f>IF(tblSales[[#This Row],[LineTotal]]=0,0,tblSales[[#This Row],[GrossProfit]]/tblSales[[#This Row],[LineTotal]])</f>
        <v>0.75</v>
      </c>
      <c r="W88" s="11">
        <f>WEEKDAY(tblSales[[#This Row],[SaleDate]],2)</f>
        <v>6</v>
      </c>
    </row>
    <row r="89" spans="1:23" x14ac:dyDescent="0.45">
      <c r="A89" t="s">
        <v>583</v>
      </c>
      <c r="B89" t="s">
        <v>584</v>
      </c>
      <c r="C89" t="s">
        <v>585</v>
      </c>
      <c r="D89" t="s">
        <v>586</v>
      </c>
      <c r="E89" t="s">
        <v>187</v>
      </c>
      <c r="F89" t="s">
        <v>54</v>
      </c>
      <c r="G89">
        <v>1</v>
      </c>
      <c r="H89">
        <v>12</v>
      </c>
      <c r="I89">
        <v>0</v>
      </c>
      <c r="J89" t="s">
        <v>226</v>
      </c>
      <c r="K89" t="s">
        <v>283</v>
      </c>
      <c r="L89">
        <f>(tblSales[[#This Row],[Quantity]]*tblSales[[#This Row],[UnitPrice]])-tblSales[[#This Row],[Discount]]</f>
        <v>12</v>
      </c>
      <c r="M89" s="6" t="str">
        <f>TEXT(tblSales[[#This Row],[SaleDate]],"mmm")</f>
        <v>Apr</v>
      </c>
      <c r="N89">
        <f>HOUR(tblSales[[#This Row],[SaleTime]])</f>
        <v>21</v>
      </c>
      <c r="O89" s="6" t="str">
        <f>TEXT(tblSales[[#This Row],[SaleDate]],"ddd")</f>
        <v>Thu</v>
      </c>
      <c r="P89" t="s">
        <v>5</v>
      </c>
      <c r="Q89" t="s">
        <v>55</v>
      </c>
      <c r="R89" t="s">
        <v>129</v>
      </c>
      <c r="S89">
        <v>5</v>
      </c>
      <c r="T89">
        <f>tblSales[[#This Row],[Quantity]]*tblSales[[#This Row],[CostPrice]]</f>
        <v>5</v>
      </c>
      <c r="U89">
        <f>tblSales[[#This Row],[LineTotal]]-tblSales[[#This Row],[LineCost]]</f>
        <v>7</v>
      </c>
      <c r="V89" s="9">
        <f>IF(tblSales[[#This Row],[LineTotal]]=0,0,tblSales[[#This Row],[GrossProfit]]/tblSales[[#This Row],[LineTotal]])</f>
        <v>0.58333333333333337</v>
      </c>
      <c r="W89" s="11">
        <f>WEEKDAY(tblSales[[#This Row],[SaleDate]],2)</f>
        <v>4</v>
      </c>
    </row>
    <row r="90" spans="1:23" x14ac:dyDescent="0.45">
      <c r="A90" t="s">
        <v>587</v>
      </c>
      <c r="B90" t="s">
        <v>584</v>
      </c>
      <c r="C90" t="s">
        <v>585</v>
      </c>
      <c r="D90" t="s">
        <v>586</v>
      </c>
      <c r="E90" t="s">
        <v>187</v>
      </c>
      <c r="F90" t="s">
        <v>22</v>
      </c>
      <c r="G90">
        <v>2</v>
      </c>
      <c r="H90">
        <v>62</v>
      </c>
      <c r="I90">
        <v>0</v>
      </c>
      <c r="J90" t="s">
        <v>226</v>
      </c>
      <c r="K90" t="s">
        <v>283</v>
      </c>
      <c r="L90">
        <f>(tblSales[[#This Row],[Quantity]]*tblSales[[#This Row],[UnitPrice]])-tblSales[[#This Row],[Discount]]</f>
        <v>124</v>
      </c>
      <c r="M90" s="6" t="str">
        <f>TEXT(tblSales[[#This Row],[SaleDate]],"mmm")</f>
        <v>Apr</v>
      </c>
      <c r="N90">
        <f>HOUR(tblSales[[#This Row],[SaleTime]])</f>
        <v>21</v>
      </c>
      <c r="O90" s="6" t="str">
        <f>TEXT(tblSales[[#This Row],[SaleDate]],"ddd")</f>
        <v>Thu</v>
      </c>
      <c r="P90" t="s">
        <v>2</v>
      </c>
      <c r="Q90" t="s">
        <v>23</v>
      </c>
      <c r="R90" t="s">
        <v>129</v>
      </c>
      <c r="S90">
        <v>34</v>
      </c>
      <c r="T90">
        <f>tblSales[[#This Row],[Quantity]]*tblSales[[#This Row],[CostPrice]]</f>
        <v>68</v>
      </c>
      <c r="U90">
        <f>tblSales[[#This Row],[LineTotal]]-tblSales[[#This Row],[LineCost]]</f>
        <v>56</v>
      </c>
      <c r="V90" s="9">
        <f>IF(tblSales[[#This Row],[LineTotal]]=0,0,tblSales[[#This Row],[GrossProfit]]/tblSales[[#This Row],[LineTotal]])</f>
        <v>0.45161290322580644</v>
      </c>
      <c r="W90" s="11">
        <f>WEEKDAY(tblSales[[#This Row],[SaleDate]],2)</f>
        <v>4</v>
      </c>
    </row>
    <row r="91" spans="1:23" x14ac:dyDescent="0.45">
      <c r="A91" t="s">
        <v>379</v>
      </c>
      <c r="B91" t="s">
        <v>380</v>
      </c>
      <c r="C91" t="s">
        <v>381</v>
      </c>
      <c r="D91" t="s">
        <v>382</v>
      </c>
      <c r="F91" t="s">
        <v>60</v>
      </c>
      <c r="G91">
        <v>1</v>
      </c>
      <c r="H91">
        <v>8</v>
      </c>
      <c r="I91">
        <v>0</v>
      </c>
      <c r="J91" t="s">
        <v>222</v>
      </c>
      <c r="K91" t="s">
        <v>257</v>
      </c>
      <c r="L91">
        <f>(tblSales[[#This Row],[Quantity]]*tblSales[[#This Row],[UnitPrice]])-tblSales[[#This Row],[Discount]]</f>
        <v>8</v>
      </c>
      <c r="M91" s="6" t="str">
        <f>TEXT(tblSales[[#This Row],[SaleDate]],"mmm")</f>
        <v>Apr</v>
      </c>
      <c r="N91">
        <f>HOUR(tblSales[[#This Row],[SaleTime]])</f>
        <v>22</v>
      </c>
      <c r="O91" s="6" t="str">
        <f>TEXT(tblSales[[#This Row],[SaleDate]],"ddd")</f>
        <v>Fri</v>
      </c>
      <c r="P91" t="s">
        <v>5</v>
      </c>
      <c r="Q91" t="s">
        <v>61</v>
      </c>
      <c r="R91" t="s">
        <v>223</v>
      </c>
      <c r="S91">
        <v>2</v>
      </c>
      <c r="T91">
        <f>tblSales[[#This Row],[Quantity]]*tblSales[[#This Row],[CostPrice]]</f>
        <v>2</v>
      </c>
      <c r="U91">
        <f>tblSales[[#This Row],[LineTotal]]-tblSales[[#This Row],[LineCost]]</f>
        <v>6</v>
      </c>
      <c r="V91" s="9">
        <f>IF(tblSales[[#This Row],[LineTotal]]=0,0,tblSales[[#This Row],[GrossProfit]]/tblSales[[#This Row],[LineTotal]])</f>
        <v>0.75</v>
      </c>
      <c r="W91" s="11">
        <f>WEEKDAY(tblSales[[#This Row],[SaleDate]],2)</f>
        <v>5</v>
      </c>
    </row>
    <row r="92" spans="1:23" x14ac:dyDescent="0.45">
      <c r="A92" t="s">
        <v>345</v>
      </c>
      <c r="B92" t="s">
        <v>346</v>
      </c>
      <c r="C92" t="s">
        <v>347</v>
      </c>
      <c r="D92" t="s">
        <v>348</v>
      </c>
      <c r="F92" t="s">
        <v>50</v>
      </c>
      <c r="G92">
        <v>2</v>
      </c>
      <c r="H92">
        <v>12</v>
      </c>
      <c r="I92">
        <v>0</v>
      </c>
      <c r="J92" t="s">
        <v>226</v>
      </c>
      <c r="K92" t="s">
        <v>252</v>
      </c>
      <c r="L92">
        <f>(tblSales[[#This Row],[Quantity]]*tblSales[[#This Row],[UnitPrice]])-tblSales[[#This Row],[Discount]]</f>
        <v>24</v>
      </c>
      <c r="M92" s="6" t="str">
        <f>TEXT(tblSales[[#This Row],[SaleDate]],"mmm")</f>
        <v>Apr</v>
      </c>
      <c r="N92">
        <f>HOUR(tblSales[[#This Row],[SaleTime]])</f>
        <v>10</v>
      </c>
      <c r="O92" s="6" t="str">
        <f>TEXT(tblSales[[#This Row],[SaleDate]],"ddd")</f>
        <v>Sat</v>
      </c>
      <c r="P92" t="s">
        <v>5</v>
      </c>
      <c r="Q92" t="s">
        <v>51</v>
      </c>
      <c r="R92" t="s">
        <v>129</v>
      </c>
      <c r="S92">
        <v>5</v>
      </c>
      <c r="T92">
        <f>tblSales[[#This Row],[Quantity]]*tblSales[[#This Row],[CostPrice]]</f>
        <v>10</v>
      </c>
      <c r="U92">
        <f>tblSales[[#This Row],[LineTotal]]-tblSales[[#This Row],[LineCost]]</f>
        <v>14</v>
      </c>
      <c r="V92" s="9">
        <f>IF(tblSales[[#This Row],[LineTotal]]=0,0,tblSales[[#This Row],[GrossProfit]]/tblSales[[#This Row],[LineTotal]])</f>
        <v>0.58333333333333337</v>
      </c>
      <c r="W92" s="11">
        <f>WEEKDAY(tblSales[[#This Row],[SaleDate]],2)</f>
        <v>6</v>
      </c>
    </row>
    <row r="93" spans="1:23" x14ac:dyDescent="0.45">
      <c r="A93" t="s">
        <v>649</v>
      </c>
      <c r="B93" t="s">
        <v>650</v>
      </c>
      <c r="C93" t="s">
        <v>347</v>
      </c>
      <c r="D93" t="s">
        <v>307</v>
      </c>
      <c r="E93" t="s">
        <v>151</v>
      </c>
      <c r="F93" t="s">
        <v>70</v>
      </c>
      <c r="G93">
        <v>1</v>
      </c>
      <c r="H93">
        <v>22</v>
      </c>
      <c r="I93">
        <v>0</v>
      </c>
      <c r="J93" t="s">
        <v>222</v>
      </c>
      <c r="K93" t="s">
        <v>252</v>
      </c>
      <c r="L93">
        <f>(tblSales[[#This Row],[Quantity]]*tblSales[[#This Row],[UnitPrice]])-tblSales[[#This Row],[Discount]]</f>
        <v>22</v>
      </c>
      <c r="M93" s="6" t="str">
        <f>TEXT(tblSales[[#This Row],[SaleDate]],"mmm")</f>
        <v>Apr</v>
      </c>
      <c r="N93">
        <f>HOUR(tblSales[[#This Row],[SaleTime]])</f>
        <v>20</v>
      </c>
      <c r="O93" s="6" t="str">
        <f>TEXT(tblSales[[#This Row],[SaleDate]],"ddd")</f>
        <v>Sat</v>
      </c>
      <c r="P93" t="s">
        <v>6</v>
      </c>
      <c r="Q93" t="s">
        <v>71</v>
      </c>
      <c r="R93" t="s">
        <v>223</v>
      </c>
      <c r="S93">
        <v>10</v>
      </c>
      <c r="T93">
        <f>tblSales[[#This Row],[Quantity]]*tblSales[[#This Row],[CostPrice]]</f>
        <v>10</v>
      </c>
      <c r="U93">
        <f>tblSales[[#This Row],[LineTotal]]-tblSales[[#This Row],[LineCost]]</f>
        <v>12</v>
      </c>
      <c r="V93" s="9">
        <f>IF(tblSales[[#This Row],[LineTotal]]=0,0,tblSales[[#This Row],[GrossProfit]]/tblSales[[#This Row],[LineTotal]])</f>
        <v>0.54545454545454541</v>
      </c>
      <c r="W93" s="11">
        <f>WEEKDAY(tblSales[[#This Row],[SaleDate]],2)</f>
        <v>6</v>
      </c>
    </row>
    <row r="94" spans="1:23" x14ac:dyDescent="0.45">
      <c r="A94" t="s">
        <v>651</v>
      </c>
      <c r="B94" t="s">
        <v>650</v>
      </c>
      <c r="C94" t="s">
        <v>347</v>
      </c>
      <c r="D94" t="s">
        <v>307</v>
      </c>
      <c r="E94" t="s">
        <v>151</v>
      </c>
      <c r="F94" t="s">
        <v>54</v>
      </c>
      <c r="G94">
        <v>2</v>
      </c>
      <c r="H94">
        <v>12</v>
      </c>
      <c r="I94">
        <v>0</v>
      </c>
      <c r="J94" t="s">
        <v>222</v>
      </c>
      <c r="K94" t="s">
        <v>252</v>
      </c>
      <c r="L94">
        <f>(tblSales[[#This Row],[Quantity]]*tblSales[[#This Row],[UnitPrice]])-tblSales[[#This Row],[Discount]]</f>
        <v>24</v>
      </c>
      <c r="M94" s="6" t="str">
        <f>TEXT(tblSales[[#This Row],[SaleDate]],"mmm")</f>
        <v>Apr</v>
      </c>
      <c r="N94">
        <f>HOUR(tblSales[[#This Row],[SaleTime]])</f>
        <v>20</v>
      </c>
      <c r="O94" s="6" t="str">
        <f>TEXT(tblSales[[#This Row],[SaleDate]],"ddd")</f>
        <v>Sat</v>
      </c>
      <c r="P94" t="s">
        <v>5</v>
      </c>
      <c r="Q94" t="s">
        <v>55</v>
      </c>
      <c r="R94" t="s">
        <v>223</v>
      </c>
      <c r="S94">
        <v>5</v>
      </c>
      <c r="T94">
        <f>tblSales[[#This Row],[Quantity]]*tblSales[[#This Row],[CostPrice]]</f>
        <v>10</v>
      </c>
      <c r="U94">
        <f>tblSales[[#This Row],[LineTotal]]-tblSales[[#This Row],[LineCost]]</f>
        <v>14</v>
      </c>
      <c r="V94" s="9">
        <f>IF(tblSales[[#This Row],[LineTotal]]=0,0,tblSales[[#This Row],[GrossProfit]]/tblSales[[#This Row],[LineTotal]])</f>
        <v>0.58333333333333337</v>
      </c>
      <c r="W94" s="11">
        <f>WEEKDAY(tblSales[[#This Row],[SaleDate]],2)</f>
        <v>6</v>
      </c>
    </row>
    <row r="95" spans="1:23" x14ac:dyDescent="0.45">
      <c r="A95" t="s">
        <v>652</v>
      </c>
      <c r="B95" t="s">
        <v>653</v>
      </c>
      <c r="C95" t="s">
        <v>347</v>
      </c>
      <c r="D95" t="s">
        <v>654</v>
      </c>
      <c r="E95" t="s">
        <v>132</v>
      </c>
      <c r="F95" t="s">
        <v>54</v>
      </c>
      <c r="G95">
        <v>2</v>
      </c>
      <c r="H95">
        <v>12</v>
      </c>
      <c r="I95">
        <v>0</v>
      </c>
      <c r="J95" t="s">
        <v>225</v>
      </c>
      <c r="K95" t="s">
        <v>252</v>
      </c>
      <c r="L95">
        <f>(tblSales[[#This Row],[Quantity]]*tblSales[[#This Row],[UnitPrice]])-tblSales[[#This Row],[Discount]]</f>
        <v>24</v>
      </c>
      <c r="M95" s="6" t="str">
        <f>TEXT(tblSales[[#This Row],[SaleDate]],"mmm")</f>
        <v>Apr</v>
      </c>
      <c r="N95">
        <f>HOUR(tblSales[[#This Row],[SaleTime]])</f>
        <v>20</v>
      </c>
      <c r="O95" s="6" t="str">
        <f>TEXT(tblSales[[#This Row],[SaleDate]],"ddd")</f>
        <v>Sat</v>
      </c>
      <c r="P95" t="s">
        <v>5</v>
      </c>
      <c r="Q95" t="s">
        <v>55</v>
      </c>
      <c r="R95" t="s">
        <v>118</v>
      </c>
      <c r="S95">
        <v>5</v>
      </c>
      <c r="T95">
        <f>tblSales[[#This Row],[Quantity]]*tblSales[[#This Row],[CostPrice]]</f>
        <v>10</v>
      </c>
      <c r="U95">
        <f>tblSales[[#This Row],[LineTotal]]-tblSales[[#This Row],[LineCost]]</f>
        <v>14</v>
      </c>
      <c r="V95" s="9">
        <f>IF(tblSales[[#This Row],[LineTotal]]=0,0,tblSales[[#This Row],[GrossProfit]]/tblSales[[#This Row],[LineTotal]])</f>
        <v>0.58333333333333337</v>
      </c>
      <c r="W95" s="11">
        <f>WEEKDAY(tblSales[[#This Row],[SaleDate]],2)</f>
        <v>6</v>
      </c>
    </row>
    <row r="96" spans="1:23" x14ac:dyDescent="0.45">
      <c r="A96" t="s">
        <v>655</v>
      </c>
      <c r="B96" t="s">
        <v>653</v>
      </c>
      <c r="C96" t="s">
        <v>347</v>
      </c>
      <c r="D96" t="s">
        <v>654</v>
      </c>
      <c r="E96" t="s">
        <v>132</v>
      </c>
      <c r="F96" t="s">
        <v>66</v>
      </c>
      <c r="G96">
        <v>2</v>
      </c>
      <c r="H96">
        <v>12</v>
      </c>
      <c r="I96">
        <v>0</v>
      </c>
      <c r="J96" t="s">
        <v>225</v>
      </c>
      <c r="K96" t="s">
        <v>252</v>
      </c>
      <c r="L96">
        <f>(tblSales[[#This Row],[Quantity]]*tblSales[[#This Row],[UnitPrice]])-tblSales[[#This Row],[Discount]]</f>
        <v>24</v>
      </c>
      <c r="M96" s="6" t="str">
        <f>TEXT(tblSales[[#This Row],[SaleDate]],"mmm")</f>
        <v>Apr</v>
      </c>
      <c r="N96">
        <f>HOUR(tblSales[[#This Row],[SaleTime]])</f>
        <v>20</v>
      </c>
      <c r="O96" s="6" t="str">
        <f>TEXT(tblSales[[#This Row],[SaleDate]],"ddd")</f>
        <v>Sat</v>
      </c>
      <c r="P96" t="s">
        <v>5</v>
      </c>
      <c r="Q96" t="s">
        <v>67</v>
      </c>
      <c r="R96" t="s">
        <v>118</v>
      </c>
      <c r="S96">
        <v>3</v>
      </c>
      <c r="T96">
        <f>tblSales[[#This Row],[Quantity]]*tblSales[[#This Row],[CostPrice]]</f>
        <v>6</v>
      </c>
      <c r="U96">
        <f>tblSales[[#This Row],[LineTotal]]-tblSales[[#This Row],[LineCost]]</f>
        <v>18</v>
      </c>
      <c r="V96" s="9">
        <f>IF(tblSales[[#This Row],[LineTotal]]=0,0,tblSales[[#This Row],[GrossProfit]]/tblSales[[#This Row],[LineTotal]])</f>
        <v>0.75</v>
      </c>
      <c r="W96" s="11">
        <f>WEEKDAY(tblSales[[#This Row],[SaleDate]],2)</f>
        <v>6</v>
      </c>
    </row>
    <row r="97" spans="1:23" x14ac:dyDescent="0.45">
      <c r="A97" t="s">
        <v>656</v>
      </c>
      <c r="B97" t="s">
        <v>653</v>
      </c>
      <c r="C97" t="s">
        <v>347</v>
      </c>
      <c r="D97" t="s">
        <v>654</v>
      </c>
      <c r="E97" t="s">
        <v>132</v>
      </c>
      <c r="F97" t="s">
        <v>40</v>
      </c>
      <c r="G97">
        <v>2</v>
      </c>
      <c r="H97">
        <v>60</v>
      </c>
      <c r="I97">
        <v>0</v>
      </c>
      <c r="J97" t="s">
        <v>225</v>
      </c>
      <c r="K97" t="s">
        <v>252</v>
      </c>
      <c r="L97">
        <f>(tblSales[[#This Row],[Quantity]]*tblSales[[#This Row],[UnitPrice]])-tblSales[[#This Row],[Discount]]</f>
        <v>120</v>
      </c>
      <c r="M97" s="6" t="str">
        <f>TEXT(tblSales[[#This Row],[SaleDate]],"mmm")</f>
        <v>Apr</v>
      </c>
      <c r="N97">
        <f>HOUR(tblSales[[#This Row],[SaleTime]])</f>
        <v>20</v>
      </c>
      <c r="O97" s="6" t="str">
        <f>TEXT(tblSales[[#This Row],[SaleDate]],"ddd")</f>
        <v>Sat</v>
      </c>
      <c r="P97" t="s">
        <v>4</v>
      </c>
      <c r="Q97" t="s">
        <v>41</v>
      </c>
      <c r="R97" t="s">
        <v>118</v>
      </c>
      <c r="S97">
        <v>32</v>
      </c>
      <c r="T97">
        <f>tblSales[[#This Row],[Quantity]]*tblSales[[#This Row],[CostPrice]]</f>
        <v>64</v>
      </c>
      <c r="U97">
        <f>tblSales[[#This Row],[LineTotal]]-tblSales[[#This Row],[LineCost]]</f>
        <v>56</v>
      </c>
      <c r="V97" s="9">
        <f>IF(tblSales[[#This Row],[LineTotal]]=0,0,tblSales[[#This Row],[GrossProfit]]/tblSales[[#This Row],[LineTotal]])</f>
        <v>0.46666666666666667</v>
      </c>
      <c r="W97" s="11">
        <f>WEEKDAY(tblSales[[#This Row],[SaleDate]],2)</f>
        <v>6</v>
      </c>
    </row>
    <row r="98" spans="1:23" x14ac:dyDescent="0.45">
      <c r="A98" t="s">
        <v>352</v>
      </c>
      <c r="B98" t="s">
        <v>353</v>
      </c>
      <c r="C98" t="s">
        <v>354</v>
      </c>
      <c r="D98" t="s">
        <v>355</v>
      </c>
      <c r="F98" t="s">
        <v>66</v>
      </c>
      <c r="G98">
        <v>2</v>
      </c>
      <c r="H98">
        <v>12</v>
      </c>
      <c r="I98">
        <v>0</v>
      </c>
      <c r="J98" t="s">
        <v>222</v>
      </c>
      <c r="K98" t="s">
        <v>257</v>
      </c>
      <c r="L98">
        <f>(tblSales[[#This Row],[Quantity]]*tblSales[[#This Row],[UnitPrice]])-tblSales[[#This Row],[Discount]]</f>
        <v>24</v>
      </c>
      <c r="M98" s="6" t="str">
        <f>TEXT(tblSales[[#This Row],[SaleDate]],"mmm")</f>
        <v>Apr</v>
      </c>
      <c r="N98">
        <f>HOUR(tblSales[[#This Row],[SaleTime]])</f>
        <v>13</v>
      </c>
      <c r="O98" s="6" t="str">
        <f>TEXT(tblSales[[#This Row],[SaleDate]],"ddd")</f>
        <v>Mon</v>
      </c>
      <c r="P98" t="s">
        <v>5</v>
      </c>
      <c r="Q98" t="s">
        <v>67</v>
      </c>
      <c r="R98" t="s">
        <v>223</v>
      </c>
      <c r="S98">
        <v>3</v>
      </c>
      <c r="T98">
        <f>tblSales[[#This Row],[Quantity]]*tblSales[[#This Row],[CostPrice]]</f>
        <v>6</v>
      </c>
      <c r="U98">
        <f>tblSales[[#This Row],[LineTotal]]-tblSales[[#This Row],[LineCost]]</f>
        <v>18</v>
      </c>
      <c r="V98" s="9">
        <f>IF(tblSales[[#This Row],[LineTotal]]=0,0,tblSales[[#This Row],[GrossProfit]]/tblSales[[#This Row],[LineTotal]])</f>
        <v>0.75</v>
      </c>
      <c r="W98" s="11">
        <f>WEEKDAY(tblSales[[#This Row],[SaleDate]],2)</f>
        <v>1</v>
      </c>
    </row>
    <row r="99" spans="1:23" x14ac:dyDescent="0.45">
      <c r="A99" t="s">
        <v>356</v>
      </c>
      <c r="B99" t="s">
        <v>353</v>
      </c>
      <c r="C99" t="s">
        <v>354</v>
      </c>
      <c r="D99" t="s">
        <v>355</v>
      </c>
      <c r="F99" t="s">
        <v>44</v>
      </c>
      <c r="G99">
        <v>2</v>
      </c>
      <c r="H99">
        <v>72</v>
      </c>
      <c r="I99">
        <v>0</v>
      </c>
      <c r="J99" t="s">
        <v>222</v>
      </c>
      <c r="K99" t="s">
        <v>257</v>
      </c>
      <c r="L99">
        <f>(tblSales[[#This Row],[Quantity]]*tblSales[[#This Row],[UnitPrice]])-tblSales[[#This Row],[Discount]]</f>
        <v>144</v>
      </c>
      <c r="M99" s="6" t="str">
        <f>TEXT(tblSales[[#This Row],[SaleDate]],"mmm")</f>
        <v>Apr</v>
      </c>
      <c r="N99">
        <f>HOUR(tblSales[[#This Row],[SaleTime]])</f>
        <v>13</v>
      </c>
      <c r="O99" s="6" t="str">
        <f>TEXT(tblSales[[#This Row],[SaleDate]],"ddd")</f>
        <v>Mon</v>
      </c>
      <c r="P99" t="s">
        <v>4</v>
      </c>
      <c r="Q99" t="s">
        <v>45</v>
      </c>
      <c r="R99" t="s">
        <v>223</v>
      </c>
      <c r="S99">
        <v>38</v>
      </c>
      <c r="T99">
        <f>tblSales[[#This Row],[Quantity]]*tblSales[[#This Row],[CostPrice]]</f>
        <v>76</v>
      </c>
      <c r="U99">
        <f>tblSales[[#This Row],[LineTotal]]-tblSales[[#This Row],[LineCost]]</f>
        <v>68</v>
      </c>
      <c r="V99" s="9">
        <f>IF(tblSales[[#This Row],[LineTotal]]=0,0,tblSales[[#This Row],[GrossProfit]]/tblSales[[#This Row],[LineTotal]])</f>
        <v>0.47222222222222221</v>
      </c>
      <c r="W99" s="11">
        <f>WEEKDAY(tblSales[[#This Row],[SaleDate]],2)</f>
        <v>1</v>
      </c>
    </row>
    <row r="100" spans="1:23" x14ac:dyDescent="0.45">
      <c r="A100" t="s">
        <v>406</v>
      </c>
      <c r="B100" t="s">
        <v>407</v>
      </c>
      <c r="C100" t="s">
        <v>408</v>
      </c>
      <c r="D100" t="s">
        <v>409</v>
      </c>
      <c r="E100" t="s">
        <v>196</v>
      </c>
      <c r="F100" t="s">
        <v>50</v>
      </c>
      <c r="G100">
        <v>1</v>
      </c>
      <c r="H100">
        <v>12</v>
      </c>
      <c r="I100">
        <v>0</v>
      </c>
      <c r="J100" t="s">
        <v>225</v>
      </c>
      <c r="K100" t="s">
        <v>252</v>
      </c>
      <c r="L100">
        <f>(tblSales[[#This Row],[Quantity]]*tblSales[[#This Row],[UnitPrice]])-tblSales[[#This Row],[Discount]]</f>
        <v>12</v>
      </c>
      <c r="M100" s="6" t="str">
        <f>TEXT(tblSales[[#This Row],[SaleDate]],"mmm")</f>
        <v>Apr</v>
      </c>
      <c r="N100">
        <f>HOUR(tblSales[[#This Row],[SaleTime]])</f>
        <v>22</v>
      </c>
      <c r="O100" s="6" t="str">
        <f>TEXT(tblSales[[#This Row],[SaleDate]],"ddd")</f>
        <v>Tue</v>
      </c>
      <c r="P100" t="s">
        <v>5</v>
      </c>
      <c r="Q100" t="s">
        <v>51</v>
      </c>
      <c r="R100" t="s">
        <v>118</v>
      </c>
      <c r="S100">
        <v>5</v>
      </c>
      <c r="T100">
        <f>tblSales[[#This Row],[Quantity]]*tblSales[[#This Row],[CostPrice]]</f>
        <v>5</v>
      </c>
      <c r="U100">
        <f>tblSales[[#This Row],[LineTotal]]-tblSales[[#This Row],[LineCost]]</f>
        <v>7</v>
      </c>
      <c r="V100" s="9">
        <f>IF(tblSales[[#This Row],[LineTotal]]=0,0,tblSales[[#This Row],[GrossProfit]]/tblSales[[#This Row],[LineTotal]])</f>
        <v>0.58333333333333337</v>
      </c>
      <c r="W100" s="11">
        <f>WEEKDAY(tblSales[[#This Row],[SaleDate]],2)</f>
        <v>2</v>
      </c>
    </row>
    <row r="101" spans="1:23" x14ac:dyDescent="0.45">
      <c r="A101" t="s">
        <v>410</v>
      </c>
      <c r="B101" t="s">
        <v>407</v>
      </c>
      <c r="C101" t="s">
        <v>408</v>
      </c>
      <c r="D101" t="s">
        <v>409</v>
      </c>
      <c r="E101" t="s">
        <v>196</v>
      </c>
      <c r="F101" t="s">
        <v>30</v>
      </c>
      <c r="G101">
        <v>1</v>
      </c>
      <c r="H101">
        <v>35</v>
      </c>
      <c r="I101">
        <v>0</v>
      </c>
      <c r="J101" t="s">
        <v>225</v>
      </c>
      <c r="K101" t="s">
        <v>252</v>
      </c>
      <c r="L101">
        <f>(tblSales[[#This Row],[Quantity]]*tblSales[[#This Row],[UnitPrice]])-tblSales[[#This Row],[Discount]]</f>
        <v>35</v>
      </c>
      <c r="M101" s="6" t="str">
        <f>TEXT(tblSales[[#This Row],[SaleDate]],"mmm")</f>
        <v>Apr</v>
      </c>
      <c r="N101">
        <f>HOUR(tblSales[[#This Row],[SaleTime]])</f>
        <v>22</v>
      </c>
      <c r="O101" s="6" t="str">
        <f>TEXT(tblSales[[#This Row],[SaleDate]],"ddd")</f>
        <v>Tue</v>
      </c>
      <c r="P101" t="s">
        <v>3</v>
      </c>
      <c r="Q101" t="s">
        <v>31</v>
      </c>
      <c r="R101" t="s">
        <v>118</v>
      </c>
      <c r="S101">
        <v>18</v>
      </c>
      <c r="T101">
        <f>tblSales[[#This Row],[Quantity]]*tblSales[[#This Row],[CostPrice]]</f>
        <v>18</v>
      </c>
      <c r="U101">
        <f>tblSales[[#This Row],[LineTotal]]-tblSales[[#This Row],[LineCost]]</f>
        <v>17</v>
      </c>
      <c r="V101" s="9">
        <f>IF(tblSales[[#This Row],[LineTotal]]=0,0,tblSales[[#This Row],[GrossProfit]]/tblSales[[#This Row],[LineTotal]])</f>
        <v>0.48571428571428571</v>
      </c>
      <c r="W101" s="11">
        <f>WEEKDAY(tblSales[[#This Row],[SaleDate]],2)</f>
        <v>2</v>
      </c>
    </row>
    <row r="102" spans="1:23" x14ac:dyDescent="0.45">
      <c r="A102" t="s">
        <v>472</v>
      </c>
      <c r="B102" t="s">
        <v>473</v>
      </c>
      <c r="C102" t="s">
        <v>474</v>
      </c>
      <c r="D102" t="s">
        <v>475</v>
      </c>
      <c r="F102" t="s">
        <v>52</v>
      </c>
      <c r="G102">
        <v>1</v>
      </c>
      <c r="H102">
        <v>12</v>
      </c>
      <c r="I102">
        <v>5</v>
      </c>
      <c r="J102" t="s">
        <v>226</v>
      </c>
      <c r="K102" t="s">
        <v>252</v>
      </c>
      <c r="L102">
        <f>(tblSales[[#This Row],[Quantity]]*tblSales[[#This Row],[UnitPrice]])-tblSales[[#This Row],[Discount]]</f>
        <v>7</v>
      </c>
      <c r="M102" s="6" t="str">
        <f>TEXT(tblSales[[#This Row],[SaleDate]],"mmm")</f>
        <v>Apr</v>
      </c>
      <c r="N102">
        <f>HOUR(tblSales[[#This Row],[SaleTime]])</f>
        <v>12</v>
      </c>
      <c r="O102" s="6" t="str">
        <f>TEXT(tblSales[[#This Row],[SaleDate]],"ddd")</f>
        <v>Wed</v>
      </c>
      <c r="P102" t="s">
        <v>5</v>
      </c>
      <c r="Q102" t="s">
        <v>53</v>
      </c>
      <c r="R102" t="s">
        <v>129</v>
      </c>
      <c r="S102">
        <v>5</v>
      </c>
      <c r="T102">
        <f>tblSales[[#This Row],[Quantity]]*tblSales[[#This Row],[CostPrice]]</f>
        <v>5</v>
      </c>
      <c r="U102">
        <f>tblSales[[#This Row],[LineTotal]]-tblSales[[#This Row],[LineCost]]</f>
        <v>2</v>
      </c>
      <c r="V102" s="9">
        <f>IF(tblSales[[#This Row],[LineTotal]]=0,0,tblSales[[#This Row],[GrossProfit]]/tblSales[[#This Row],[LineTotal]])</f>
        <v>0.2857142857142857</v>
      </c>
      <c r="W102" s="11">
        <f>WEEKDAY(tblSales[[#This Row],[SaleDate]],2)</f>
        <v>3</v>
      </c>
    </row>
    <row r="103" spans="1:23" x14ac:dyDescent="0.45">
      <c r="A103" t="s">
        <v>476</v>
      </c>
      <c r="B103" t="s">
        <v>473</v>
      </c>
      <c r="C103" t="s">
        <v>474</v>
      </c>
      <c r="D103" t="s">
        <v>475</v>
      </c>
      <c r="F103" t="s">
        <v>70</v>
      </c>
      <c r="G103">
        <v>2</v>
      </c>
      <c r="H103">
        <v>22</v>
      </c>
      <c r="I103">
        <v>5</v>
      </c>
      <c r="J103" t="s">
        <v>226</v>
      </c>
      <c r="K103" t="s">
        <v>252</v>
      </c>
      <c r="L103">
        <f>(tblSales[[#This Row],[Quantity]]*tblSales[[#This Row],[UnitPrice]])-tblSales[[#This Row],[Discount]]</f>
        <v>39</v>
      </c>
      <c r="M103" s="6" t="str">
        <f>TEXT(tblSales[[#This Row],[SaleDate]],"mmm")</f>
        <v>Apr</v>
      </c>
      <c r="N103">
        <f>HOUR(tblSales[[#This Row],[SaleTime]])</f>
        <v>12</v>
      </c>
      <c r="O103" s="6" t="str">
        <f>TEXT(tblSales[[#This Row],[SaleDate]],"ddd")</f>
        <v>Wed</v>
      </c>
      <c r="P103" t="s">
        <v>6</v>
      </c>
      <c r="Q103" t="s">
        <v>71</v>
      </c>
      <c r="R103" t="s">
        <v>129</v>
      </c>
      <c r="S103">
        <v>10</v>
      </c>
      <c r="T103">
        <f>tblSales[[#This Row],[Quantity]]*tblSales[[#This Row],[CostPrice]]</f>
        <v>20</v>
      </c>
      <c r="U103">
        <f>tblSales[[#This Row],[LineTotal]]-tblSales[[#This Row],[LineCost]]</f>
        <v>19</v>
      </c>
      <c r="V103" s="9">
        <f>IF(tblSales[[#This Row],[LineTotal]]=0,0,tblSales[[#This Row],[GrossProfit]]/tblSales[[#This Row],[LineTotal]])</f>
        <v>0.48717948717948717</v>
      </c>
      <c r="W103" s="11">
        <f>WEEKDAY(tblSales[[#This Row],[SaleDate]],2)</f>
        <v>3</v>
      </c>
    </row>
    <row r="104" spans="1:23" x14ac:dyDescent="0.45">
      <c r="A104" t="s">
        <v>528</v>
      </c>
      <c r="B104" t="s">
        <v>529</v>
      </c>
      <c r="C104" t="s">
        <v>530</v>
      </c>
      <c r="D104" t="s">
        <v>531</v>
      </c>
      <c r="E104" t="s">
        <v>175</v>
      </c>
      <c r="F104" t="s">
        <v>70</v>
      </c>
      <c r="G104">
        <v>1</v>
      </c>
      <c r="H104">
        <v>22</v>
      </c>
      <c r="I104">
        <v>0</v>
      </c>
      <c r="J104" t="s">
        <v>225</v>
      </c>
      <c r="K104" t="s">
        <v>252</v>
      </c>
      <c r="L104">
        <f>(tblSales[[#This Row],[Quantity]]*tblSales[[#This Row],[UnitPrice]])-tblSales[[#This Row],[Discount]]</f>
        <v>22</v>
      </c>
      <c r="M104" s="6" t="str">
        <f>TEXT(tblSales[[#This Row],[SaleDate]],"mmm")</f>
        <v>Apr</v>
      </c>
      <c r="N104">
        <f>HOUR(tblSales[[#This Row],[SaleTime]])</f>
        <v>19</v>
      </c>
      <c r="O104" s="6" t="str">
        <f>TEXT(tblSales[[#This Row],[SaleDate]],"ddd")</f>
        <v>Thu</v>
      </c>
      <c r="P104" t="s">
        <v>6</v>
      </c>
      <c r="Q104" t="s">
        <v>71</v>
      </c>
      <c r="R104" t="s">
        <v>118</v>
      </c>
      <c r="S104">
        <v>10</v>
      </c>
      <c r="T104">
        <f>tblSales[[#This Row],[Quantity]]*tblSales[[#This Row],[CostPrice]]</f>
        <v>10</v>
      </c>
      <c r="U104">
        <f>tblSales[[#This Row],[LineTotal]]-tblSales[[#This Row],[LineCost]]</f>
        <v>12</v>
      </c>
      <c r="V104" s="9">
        <f>IF(tblSales[[#This Row],[LineTotal]]=0,0,tblSales[[#This Row],[GrossProfit]]/tblSales[[#This Row],[LineTotal]])</f>
        <v>0.54545454545454541</v>
      </c>
      <c r="W104" s="11">
        <f>WEEKDAY(tblSales[[#This Row],[SaleDate]],2)</f>
        <v>4</v>
      </c>
    </row>
    <row r="105" spans="1:23" x14ac:dyDescent="0.45">
      <c r="A105" t="s">
        <v>313</v>
      </c>
      <c r="B105" t="s">
        <v>314</v>
      </c>
      <c r="C105" t="s">
        <v>315</v>
      </c>
      <c r="D105" t="s">
        <v>316</v>
      </c>
      <c r="E105" t="s">
        <v>154</v>
      </c>
      <c r="F105" t="s">
        <v>10</v>
      </c>
      <c r="G105">
        <v>1</v>
      </c>
      <c r="H105">
        <v>55</v>
      </c>
      <c r="I105">
        <v>0</v>
      </c>
      <c r="J105" t="s">
        <v>226</v>
      </c>
      <c r="K105" t="s">
        <v>257</v>
      </c>
      <c r="L105">
        <f>(tblSales[[#This Row],[Quantity]]*tblSales[[#This Row],[UnitPrice]])-tblSales[[#This Row],[Discount]]</f>
        <v>55</v>
      </c>
      <c r="M105" s="6" t="str">
        <f>TEXT(tblSales[[#This Row],[SaleDate]],"mmm")</f>
        <v>Apr</v>
      </c>
      <c r="N105">
        <f>HOUR(tblSales[[#This Row],[SaleTime]])</f>
        <v>20</v>
      </c>
      <c r="O105" s="6" t="str">
        <f>TEXT(tblSales[[#This Row],[SaleDate]],"ddd")</f>
        <v>Fri</v>
      </c>
      <c r="P105" t="s">
        <v>1</v>
      </c>
      <c r="Q105" t="s">
        <v>11</v>
      </c>
      <c r="R105" t="s">
        <v>129</v>
      </c>
      <c r="S105">
        <v>30</v>
      </c>
      <c r="T105">
        <f>tblSales[[#This Row],[Quantity]]*tblSales[[#This Row],[CostPrice]]</f>
        <v>30</v>
      </c>
      <c r="U105">
        <f>tblSales[[#This Row],[LineTotal]]-tblSales[[#This Row],[LineCost]]</f>
        <v>25</v>
      </c>
      <c r="V105" s="9">
        <f>IF(tblSales[[#This Row],[LineTotal]]=0,0,tblSales[[#This Row],[GrossProfit]]/tblSales[[#This Row],[LineTotal]])</f>
        <v>0.45454545454545453</v>
      </c>
      <c r="W105" s="11">
        <f>WEEKDAY(tblSales[[#This Row],[SaleDate]],2)</f>
        <v>5</v>
      </c>
    </row>
    <row r="106" spans="1:23" x14ac:dyDescent="0.45">
      <c r="A106" t="s">
        <v>317</v>
      </c>
      <c r="B106" t="s">
        <v>314</v>
      </c>
      <c r="C106" t="s">
        <v>315</v>
      </c>
      <c r="D106" t="s">
        <v>316</v>
      </c>
      <c r="E106" t="s">
        <v>154</v>
      </c>
      <c r="F106" t="s">
        <v>82</v>
      </c>
      <c r="G106">
        <v>1</v>
      </c>
      <c r="H106">
        <v>18</v>
      </c>
      <c r="I106">
        <v>0</v>
      </c>
      <c r="J106" t="s">
        <v>226</v>
      </c>
      <c r="K106" t="s">
        <v>257</v>
      </c>
      <c r="L106">
        <f>(tblSales[[#This Row],[Quantity]]*tblSales[[#This Row],[UnitPrice]])-tblSales[[#This Row],[Discount]]</f>
        <v>18</v>
      </c>
      <c r="M106" s="6" t="str">
        <f>TEXT(tblSales[[#This Row],[SaleDate]],"mmm")</f>
        <v>Apr</v>
      </c>
      <c r="N106">
        <f>HOUR(tblSales[[#This Row],[SaleTime]])</f>
        <v>20</v>
      </c>
      <c r="O106" s="6" t="str">
        <f>TEXT(tblSales[[#This Row],[SaleDate]],"ddd")</f>
        <v>Fri</v>
      </c>
      <c r="P106" t="s">
        <v>7</v>
      </c>
      <c r="Q106" t="s">
        <v>83</v>
      </c>
      <c r="R106" t="s">
        <v>129</v>
      </c>
      <c r="S106">
        <v>8</v>
      </c>
      <c r="T106">
        <f>tblSales[[#This Row],[Quantity]]*tblSales[[#This Row],[CostPrice]]</f>
        <v>8</v>
      </c>
      <c r="U106">
        <f>tblSales[[#This Row],[LineTotal]]-tblSales[[#This Row],[LineCost]]</f>
        <v>10</v>
      </c>
      <c r="V106" s="9">
        <f>IF(tblSales[[#This Row],[LineTotal]]=0,0,tblSales[[#This Row],[GrossProfit]]/tblSales[[#This Row],[LineTotal]])</f>
        <v>0.55555555555555558</v>
      </c>
      <c r="W106" s="11">
        <f>WEEKDAY(tblSales[[#This Row],[SaleDate]],2)</f>
        <v>5</v>
      </c>
    </row>
    <row r="107" spans="1:23" x14ac:dyDescent="0.45">
      <c r="A107" t="s">
        <v>318</v>
      </c>
      <c r="B107" t="s">
        <v>314</v>
      </c>
      <c r="C107" t="s">
        <v>315</v>
      </c>
      <c r="D107" t="s">
        <v>316</v>
      </c>
      <c r="E107" t="s">
        <v>154</v>
      </c>
      <c r="F107" t="s">
        <v>80</v>
      </c>
      <c r="G107">
        <v>2</v>
      </c>
      <c r="H107">
        <v>15</v>
      </c>
      <c r="I107">
        <v>0</v>
      </c>
      <c r="J107" t="s">
        <v>226</v>
      </c>
      <c r="K107" t="s">
        <v>257</v>
      </c>
      <c r="L107">
        <f>(tblSales[[#This Row],[Quantity]]*tblSales[[#This Row],[UnitPrice]])-tblSales[[#This Row],[Discount]]</f>
        <v>30</v>
      </c>
      <c r="M107" s="6" t="str">
        <f>TEXT(tblSales[[#This Row],[SaleDate]],"mmm")</f>
        <v>Apr</v>
      </c>
      <c r="N107">
        <f>HOUR(tblSales[[#This Row],[SaleTime]])</f>
        <v>20</v>
      </c>
      <c r="O107" s="6" t="str">
        <f>TEXT(tblSales[[#This Row],[SaleDate]],"ddd")</f>
        <v>Fri</v>
      </c>
      <c r="P107" t="s">
        <v>7</v>
      </c>
      <c r="Q107" t="s">
        <v>81</v>
      </c>
      <c r="R107" t="s">
        <v>129</v>
      </c>
      <c r="S107">
        <v>6</v>
      </c>
      <c r="T107">
        <f>tblSales[[#This Row],[Quantity]]*tblSales[[#This Row],[CostPrice]]</f>
        <v>12</v>
      </c>
      <c r="U107">
        <f>tblSales[[#This Row],[LineTotal]]-tblSales[[#This Row],[LineCost]]</f>
        <v>18</v>
      </c>
      <c r="V107" s="9">
        <f>IF(tblSales[[#This Row],[LineTotal]]=0,0,tblSales[[#This Row],[GrossProfit]]/tblSales[[#This Row],[LineTotal]])</f>
        <v>0.6</v>
      </c>
      <c r="W107" s="11">
        <f>WEEKDAY(tblSales[[#This Row],[SaleDate]],2)</f>
        <v>5</v>
      </c>
    </row>
    <row r="108" spans="1:23" x14ac:dyDescent="0.45">
      <c r="A108" t="s">
        <v>501</v>
      </c>
      <c r="B108" t="s">
        <v>502</v>
      </c>
      <c r="C108" t="s">
        <v>503</v>
      </c>
      <c r="D108" t="s">
        <v>386</v>
      </c>
      <c r="E108" t="s">
        <v>166</v>
      </c>
      <c r="F108" t="s">
        <v>80</v>
      </c>
      <c r="G108">
        <v>1</v>
      </c>
      <c r="H108">
        <v>15</v>
      </c>
      <c r="I108">
        <v>0</v>
      </c>
      <c r="J108" t="s">
        <v>225</v>
      </c>
      <c r="K108" t="s">
        <v>257</v>
      </c>
      <c r="L108">
        <f>(tblSales[[#This Row],[Quantity]]*tblSales[[#This Row],[UnitPrice]])-tblSales[[#This Row],[Discount]]</f>
        <v>15</v>
      </c>
      <c r="M108" s="6" t="str">
        <f>TEXT(tblSales[[#This Row],[SaleDate]],"mmm")</f>
        <v>Apr</v>
      </c>
      <c r="N108">
        <f>HOUR(tblSales[[#This Row],[SaleTime]])</f>
        <v>13</v>
      </c>
      <c r="O108" s="6" t="str">
        <f>TEXT(tblSales[[#This Row],[SaleDate]],"ddd")</f>
        <v>Sat</v>
      </c>
      <c r="P108" t="s">
        <v>7</v>
      </c>
      <c r="Q108" t="s">
        <v>81</v>
      </c>
      <c r="R108" t="s">
        <v>118</v>
      </c>
      <c r="S108">
        <v>6</v>
      </c>
      <c r="T108">
        <f>tblSales[[#This Row],[Quantity]]*tblSales[[#This Row],[CostPrice]]</f>
        <v>6</v>
      </c>
      <c r="U108">
        <f>tblSales[[#This Row],[LineTotal]]-tblSales[[#This Row],[LineCost]]</f>
        <v>9</v>
      </c>
      <c r="V108" s="9">
        <f>IF(tblSales[[#This Row],[LineTotal]]=0,0,tblSales[[#This Row],[GrossProfit]]/tblSales[[#This Row],[LineTotal]])</f>
        <v>0.6</v>
      </c>
      <c r="W108" s="11">
        <f>WEEKDAY(tblSales[[#This Row],[SaleDate]],2)</f>
        <v>6</v>
      </c>
    </row>
    <row r="109" spans="1:23" x14ac:dyDescent="0.45">
      <c r="A109" t="s">
        <v>504</v>
      </c>
      <c r="B109" t="s">
        <v>502</v>
      </c>
      <c r="C109" t="s">
        <v>503</v>
      </c>
      <c r="D109" t="s">
        <v>386</v>
      </c>
      <c r="E109" t="s">
        <v>166</v>
      </c>
      <c r="F109" t="s">
        <v>52</v>
      </c>
      <c r="G109">
        <v>1</v>
      </c>
      <c r="H109">
        <v>12</v>
      </c>
      <c r="I109">
        <v>0</v>
      </c>
      <c r="J109" t="s">
        <v>225</v>
      </c>
      <c r="K109" t="s">
        <v>257</v>
      </c>
      <c r="L109">
        <f>(tblSales[[#This Row],[Quantity]]*tblSales[[#This Row],[UnitPrice]])-tblSales[[#This Row],[Discount]]</f>
        <v>12</v>
      </c>
      <c r="M109" s="6" t="str">
        <f>TEXT(tblSales[[#This Row],[SaleDate]],"mmm")</f>
        <v>Apr</v>
      </c>
      <c r="N109">
        <f>HOUR(tblSales[[#This Row],[SaleTime]])</f>
        <v>13</v>
      </c>
      <c r="O109" s="6" t="str">
        <f>TEXT(tblSales[[#This Row],[SaleDate]],"ddd")</f>
        <v>Sat</v>
      </c>
      <c r="P109" t="s">
        <v>5</v>
      </c>
      <c r="Q109" t="s">
        <v>53</v>
      </c>
      <c r="R109" t="s">
        <v>118</v>
      </c>
      <c r="S109">
        <v>5</v>
      </c>
      <c r="T109">
        <f>tblSales[[#This Row],[Quantity]]*tblSales[[#This Row],[CostPrice]]</f>
        <v>5</v>
      </c>
      <c r="U109">
        <f>tblSales[[#This Row],[LineTotal]]-tblSales[[#This Row],[LineCost]]</f>
        <v>7</v>
      </c>
      <c r="V109" s="9">
        <f>IF(tblSales[[#This Row],[LineTotal]]=0,0,tblSales[[#This Row],[GrossProfit]]/tblSales[[#This Row],[LineTotal]])</f>
        <v>0.58333333333333337</v>
      </c>
      <c r="W109" s="11">
        <f>WEEKDAY(tblSales[[#This Row],[SaleDate]],2)</f>
        <v>6</v>
      </c>
    </row>
    <row r="110" spans="1:23" x14ac:dyDescent="0.45">
      <c r="A110" t="s">
        <v>600</v>
      </c>
      <c r="B110" t="s">
        <v>601</v>
      </c>
      <c r="C110" t="s">
        <v>602</v>
      </c>
      <c r="D110" t="s">
        <v>603</v>
      </c>
      <c r="F110" t="s">
        <v>44</v>
      </c>
      <c r="G110">
        <v>2</v>
      </c>
      <c r="H110">
        <v>72</v>
      </c>
      <c r="I110">
        <v>0</v>
      </c>
      <c r="J110" t="s">
        <v>226</v>
      </c>
      <c r="K110" t="s">
        <v>257</v>
      </c>
      <c r="L110">
        <f>(tblSales[[#This Row],[Quantity]]*tblSales[[#This Row],[UnitPrice]])-tblSales[[#This Row],[Discount]]</f>
        <v>144</v>
      </c>
      <c r="M110" s="6" t="str">
        <f>TEXT(tblSales[[#This Row],[SaleDate]],"mmm")</f>
        <v>Apr</v>
      </c>
      <c r="N110">
        <f>HOUR(tblSales[[#This Row],[SaleTime]])</f>
        <v>12</v>
      </c>
      <c r="O110" s="6" t="str">
        <f>TEXT(tblSales[[#This Row],[SaleDate]],"ddd")</f>
        <v>Mon</v>
      </c>
      <c r="P110" t="s">
        <v>4</v>
      </c>
      <c r="Q110" t="s">
        <v>45</v>
      </c>
      <c r="R110" t="s">
        <v>129</v>
      </c>
      <c r="S110">
        <v>38</v>
      </c>
      <c r="T110">
        <f>tblSales[[#This Row],[Quantity]]*tblSales[[#This Row],[CostPrice]]</f>
        <v>76</v>
      </c>
      <c r="U110">
        <f>tblSales[[#This Row],[LineTotal]]-tblSales[[#This Row],[LineCost]]</f>
        <v>68</v>
      </c>
      <c r="V110" s="9">
        <f>IF(tblSales[[#This Row],[LineTotal]]=0,0,tblSales[[#This Row],[GrossProfit]]/tblSales[[#This Row],[LineTotal]])</f>
        <v>0.47222222222222221</v>
      </c>
      <c r="W110" s="11">
        <f>WEEKDAY(tblSales[[#This Row],[SaleDate]],2)</f>
        <v>1</v>
      </c>
    </row>
    <row r="111" spans="1:23" x14ac:dyDescent="0.45">
      <c r="A111" t="s">
        <v>604</v>
      </c>
      <c r="B111" t="s">
        <v>601</v>
      </c>
      <c r="C111" t="s">
        <v>602</v>
      </c>
      <c r="D111" t="s">
        <v>603</v>
      </c>
      <c r="F111" t="s">
        <v>54</v>
      </c>
      <c r="G111">
        <v>1</v>
      </c>
      <c r="H111">
        <v>12</v>
      </c>
      <c r="I111">
        <v>0</v>
      </c>
      <c r="J111" t="s">
        <v>226</v>
      </c>
      <c r="K111" t="s">
        <v>257</v>
      </c>
      <c r="L111">
        <f>(tblSales[[#This Row],[Quantity]]*tblSales[[#This Row],[UnitPrice]])-tblSales[[#This Row],[Discount]]</f>
        <v>12</v>
      </c>
      <c r="M111" s="6" t="str">
        <f>TEXT(tblSales[[#This Row],[SaleDate]],"mmm")</f>
        <v>Apr</v>
      </c>
      <c r="N111">
        <f>HOUR(tblSales[[#This Row],[SaleTime]])</f>
        <v>12</v>
      </c>
      <c r="O111" s="6" t="str">
        <f>TEXT(tblSales[[#This Row],[SaleDate]],"ddd")</f>
        <v>Mon</v>
      </c>
      <c r="P111" t="s">
        <v>5</v>
      </c>
      <c r="Q111" t="s">
        <v>55</v>
      </c>
      <c r="R111" t="s">
        <v>129</v>
      </c>
      <c r="S111">
        <v>5</v>
      </c>
      <c r="T111">
        <f>tblSales[[#This Row],[Quantity]]*tblSales[[#This Row],[CostPrice]]</f>
        <v>5</v>
      </c>
      <c r="U111">
        <f>tblSales[[#This Row],[LineTotal]]-tblSales[[#This Row],[LineCost]]</f>
        <v>7</v>
      </c>
      <c r="V111" s="9">
        <f>IF(tblSales[[#This Row],[LineTotal]]=0,0,tblSales[[#This Row],[GrossProfit]]/tblSales[[#This Row],[LineTotal]])</f>
        <v>0.58333333333333337</v>
      </c>
      <c r="W111" s="11">
        <f>WEEKDAY(tblSales[[#This Row],[SaleDate]],2)</f>
        <v>1</v>
      </c>
    </row>
    <row r="112" spans="1:23" x14ac:dyDescent="0.45">
      <c r="A112" t="s">
        <v>633</v>
      </c>
      <c r="B112" t="s">
        <v>634</v>
      </c>
      <c r="C112" t="s">
        <v>635</v>
      </c>
      <c r="D112" t="s">
        <v>636</v>
      </c>
      <c r="F112" t="s">
        <v>54</v>
      </c>
      <c r="G112">
        <v>2</v>
      </c>
      <c r="H112">
        <v>12</v>
      </c>
      <c r="I112">
        <v>0</v>
      </c>
      <c r="J112" t="s">
        <v>222</v>
      </c>
      <c r="K112" t="s">
        <v>257</v>
      </c>
      <c r="L112">
        <f>(tblSales[[#This Row],[Quantity]]*tblSales[[#This Row],[UnitPrice]])-tblSales[[#This Row],[Discount]]</f>
        <v>24</v>
      </c>
      <c r="M112" s="6" t="str">
        <f>TEXT(tblSales[[#This Row],[SaleDate]],"mmm")</f>
        <v>Apr</v>
      </c>
      <c r="N112">
        <f>HOUR(tblSales[[#This Row],[SaleTime]])</f>
        <v>11</v>
      </c>
      <c r="O112" s="6" t="str">
        <f>TEXT(tblSales[[#This Row],[SaleDate]],"ddd")</f>
        <v>Tue</v>
      </c>
      <c r="P112" t="s">
        <v>5</v>
      </c>
      <c r="Q112" t="s">
        <v>55</v>
      </c>
      <c r="R112" t="s">
        <v>223</v>
      </c>
      <c r="S112">
        <v>5</v>
      </c>
      <c r="T112">
        <f>tblSales[[#This Row],[Quantity]]*tblSales[[#This Row],[CostPrice]]</f>
        <v>10</v>
      </c>
      <c r="U112">
        <f>tblSales[[#This Row],[LineTotal]]-tblSales[[#This Row],[LineCost]]</f>
        <v>14</v>
      </c>
      <c r="V112" s="9">
        <f>IF(tblSales[[#This Row],[LineTotal]]=0,0,tblSales[[#This Row],[GrossProfit]]/tblSales[[#This Row],[LineTotal]])</f>
        <v>0.58333333333333337</v>
      </c>
      <c r="W112" s="11">
        <f>WEEKDAY(tblSales[[#This Row],[SaleDate]],2)</f>
        <v>2</v>
      </c>
    </row>
    <row r="113" spans="1:23" x14ac:dyDescent="0.45">
      <c r="A113" t="s">
        <v>667</v>
      </c>
      <c r="B113" t="s">
        <v>668</v>
      </c>
      <c r="C113" t="s">
        <v>635</v>
      </c>
      <c r="D113" t="s">
        <v>480</v>
      </c>
      <c r="E113" t="s">
        <v>193</v>
      </c>
      <c r="F113" t="s">
        <v>30</v>
      </c>
      <c r="G113">
        <v>1</v>
      </c>
      <c r="H113">
        <v>35</v>
      </c>
      <c r="I113">
        <v>0</v>
      </c>
      <c r="J113" t="s">
        <v>225</v>
      </c>
      <c r="K113" t="s">
        <v>283</v>
      </c>
      <c r="L113">
        <f>(tblSales[[#This Row],[Quantity]]*tblSales[[#This Row],[UnitPrice]])-tblSales[[#This Row],[Discount]]</f>
        <v>35</v>
      </c>
      <c r="M113" s="6" t="str">
        <f>TEXT(tblSales[[#This Row],[SaleDate]],"mmm")</f>
        <v>Apr</v>
      </c>
      <c r="N113">
        <f>HOUR(tblSales[[#This Row],[SaleTime]])</f>
        <v>21</v>
      </c>
      <c r="O113" s="6" t="str">
        <f>TEXT(tblSales[[#This Row],[SaleDate]],"ddd")</f>
        <v>Tue</v>
      </c>
      <c r="P113" t="s">
        <v>3</v>
      </c>
      <c r="Q113" t="s">
        <v>31</v>
      </c>
      <c r="R113" t="s">
        <v>118</v>
      </c>
      <c r="S113">
        <v>18</v>
      </c>
      <c r="T113">
        <f>tblSales[[#This Row],[Quantity]]*tblSales[[#This Row],[CostPrice]]</f>
        <v>18</v>
      </c>
      <c r="U113">
        <f>tblSales[[#This Row],[LineTotal]]-tblSales[[#This Row],[LineCost]]</f>
        <v>17</v>
      </c>
      <c r="V113" s="9">
        <f>IF(tblSales[[#This Row],[LineTotal]]=0,0,tblSales[[#This Row],[GrossProfit]]/tblSales[[#This Row],[LineTotal]])</f>
        <v>0.48571428571428571</v>
      </c>
      <c r="W113" s="11">
        <f>WEEKDAY(tblSales[[#This Row],[SaleDate]],2)</f>
        <v>2</v>
      </c>
    </row>
    <row r="114" spans="1:23" x14ac:dyDescent="0.45">
      <c r="A114" t="s">
        <v>429</v>
      </c>
      <c r="B114" t="s">
        <v>430</v>
      </c>
      <c r="C114" t="s">
        <v>431</v>
      </c>
      <c r="D114" t="s">
        <v>432</v>
      </c>
      <c r="E114" t="s">
        <v>104</v>
      </c>
      <c r="F114" t="s">
        <v>82</v>
      </c>
      <c r="G114">
        <v>1</v>
      </c>
      <c r="H114">
        <v>18</v>
      </c>
      <c r="I114">
        <v>5</v>
      </c>
      <c r="J114" t="s">
        <v>222</v>
      </c>
      <c r="K114" t="s">
        <v>257</v>
      </c>
      <c r="L114">
        <f>(tblSales[[#This Row],[Quantity]]*tblSales[[#This Row],[UnitPrice]])-tblSales[[#This Row],[Discount]]</f>
        <v>13</v>
      </c>
      <c r="M114" s="6" t="str">
        <f>TEXT(tblSales[[#This Row],[SaleDate]],"mmm")</f>
        <v>May</v>
      </c>
      <c r="N114">
        <f>HOUR(tblSales[[#This Row],[SaleTime]])</f>
        <v>12</v>
      </c>
      <c r="O114" s="6" t="str">
        <f>TEXT(tblSales[[#This Row],[SaleDate]],"ddd")</f>
        <v>Fri</v>
      </c>
      <c r="P114" t="s">
        <v>7</v>
      </c>
      <c r="Q114" t="s">
        <v>83</v>
      </c>
      <c r="R114" t="s">
        <v>223</v>
      </c>
      <c r="S114">
        <v>8</v>
      </c>
      <c r="T114">
        <f>tblSales[[#This Row],[Quantity]]*tblSales[[#This Row],[CostPrice]]</f>
        <v>8</v>
      </c>
      <c r="U114">
        <f>tblSales[[#This Row],[LineTotal]]-tblSales[[#This Row],[LineCost]]</f>
        <v>5</v>
      </c>
      <c r="V114" s="9">
        <f>IF(tblSales[[#This Row],[LineTotal]]=0,0,tblSales[[#This Row],[GrossProfit]]/tblSales[[#This Row],[LineTotal]])</f>
        <v>0.38461538461538464</v>
      </c>
      <c r="W114" s="11">
        <f>WEEKDAY(tblSales[[#This Row],[SaleDate]],2)</f>
        <v>5</v>
      </c>
    </row>
    <row r="115" spans="1:23" x14ac:dyDescent="0.45">
      <c r="A115" t="s">
        <v>433</v>
      </c>
      <c r="B115" t="s">
        <v>430</v>
      </c>
      <c r="C115" t="s">
        <v>431</v>
      </c>
      <c r="D115" t="s">
        <v>432</v>
      </c>
      <c r="E115" t="s">
        <v>104</v>
      </c>
      <c r="F115" t="s">
        <v>60</v>
      </c>
      <c r="G115">
        <v>2</v>
      </c>
      <c r="H115">
        <v>8</v>
      </c>
      <c r="I115">
        <v>5</v>
      </c>
      <c r="J115" t="s">
        <v>222</v>
      </c>
      <c r="K115" t="s">
        <v>257</v>
      </c>
      <c r="L115">
        <f>(tblSales[[#This Row],[Quantity]]*tblSales[[#This Row],[UnitPrice]])-tblSales[[#This Row],[Discount]]</f>
        <v>11</v>
      </c>
      <c r="M115" s="6" t="str">
        <f>TEXT(tblSales[[#This Row],[SaleDate]],"mmm")</f>
        <v>May</v>
      </c>
      <c r="N115">
        <f>HOUR(tblSales[[#This Row],[SaleTime]])</f>
        <v>12</v>
      </c>
      <c r="O115" s="6" t="str">
        <f>TEXT(tblSales[[#This Row],[SaleDate]],"ddd")</f>
        <v>Fri</v>
      </c>
      <c r="P115" t="s">
        <v>5</v>
      </c>
      <c r="Q115" t="s">
        <v>61</v>
      </c>
      <c r="R115" t="s">
        <v>223</v>
      </c>
      <c r="S115">
        <v>2</v>
      </c>
      <c r="T115">
        <f>tblSales[[#This Row],[Quantity]]*tblSales[[#This Row],[CostPrice]]</f>
        <v>4</v>
      </c>
      <c r="U115">
        <f>tblSales[[#This Row],[LineTotal]]-tblSales[[#This Row],[LineCost]]</f>
        <v>7</v>
      </c>
      <c r="V115" s="9">
        <f>IF(tblSales[[#This Row],[LineTotal]]=0,0,tblSales[[#This Row],[GrossProfit]]/tblSales[[#This Row],[LineTotal]])</f>
        <v>0.63636363636363635</v>
      </c>
      <c r="W115" s="11">
        <f>WEEKDAY(tblSales[[#This Row],[SaleDate]],2)</f>
        <v>5</v>
      </c>
    </row>
    <row r="116" spans="1:23" x14ac:dyDescent="0.45">
      <c r="A116" t="s">
        <v>541</v>
      </c>
      <c r="B116" t="s">
        <v>542</v>
      </c>
      <c r="C116" t="s">
        <v>431</v>
      </c>
      <c r="D116" t="s">
        <v>543</v>
      </c>
      <c r="F116" t="s">
        <v>86</v>
      </c>
      <c r="G116">
        <v>1</v>
      </c>
      <c r="H116">
        <v>28</v>
      </c>
      <c r="I116">
        <v>5</v>
      </c>
      <c r="J116" t="s">
        <v>225</v>
      </c>
      <c r="K116" t="s">
        <v>257</v>
      </c>
      <c r="L116">
        <f>(tblSales[[#This Row],[Quantity]]*tblSales[[#This Row],[UnitPrice]])-tblSales[[#This Row],[Discount]]</f>
        <v>23</v>
      </c>
      <c r="M116" s="6" t="str">
        <f>TEXT(tblSales[[#This Row],[SaleDate]],"mmm")</f>
        <v>May</v>
      </c>
      <c r="N116">
        <f>HOUR(tblSales[[#This Row],[SaleTime]])</f>
        <v>14</v>
      </c>
      <c r="O116" s="6" t="str">
        <f>TEXT(tblSales[[#This Row],[SaleDate]],"ddd")</f>
        <v>Fri</v>
      </c>
      <c r="P116" t="s">
        <v>7</v>
      </c>
      <c r="Q116" t="s">
        <v>87</v>
      </c>
      <c r="R116" t="s">
        <v>118</v>
      </c>
      <c r="S116">
        <v>12</v>
      </c>
      <c r="T116">
        <f>tblSales[[#This Row],[Quantity]]*tblSales[[#This Row],[CostPrice]]</f>
        <v>12</v>
      </c>
      <c r="U116">
        <f>tblSales[[#This Row],[LineTotal]]-tblSales[[#This Row],[LineCost]]</f>
        <v>11</v>
      </c>
      <c r="V116" s="9">
        <f>IF(tblSales[[#This Row],[LineTotal]]=0,0,tblSales[[#This Row],[GrossProfit]]/tblSales[[#This Row],[LineTotal]])</f>
        <v>0.47826086956521741</v>
      </c>
      <c r="W116" s="11">
        <f>WEEKDAY(tblSales[[#This Row],[SaleDate]],2)</f>
        <v>5</v>
      </c>
    </row>
    <row r="117" spans="1:23" x14ac:dyDescent="0.45">
      <c r="A117" t="s">
        <v>332</v>
      </c>
      <c r="B117" t="s">
        <v>333</v>
      </c>
      <c r="C117" t="s">
        <v>334</v>
      </c>
      <c r="D117" t="s">
        <v>335</v>
      </c>
      <c r="E117" t="s">
        <v>145</v>
      </c>
      <c r="F117" t="s">
        <v>70</v>
      </c>
      <c r="G117">
        <v>2</v>
      </c>
      <c r="H117">
        <v>22</v>
      </c>
      <c r="I117">
        <v>0</v>
      </c>
      <c r="J117" t="s">
        <v>222</v>
      </c>
      <c r="K117" t="s">
        <v>257</v>
      </c>
      <c r="L117">
        <f>(tblSales[[#This Row],[Quantity]]*tblSales[[#This Row],[UnitPrice]])-tblSales[[#This Row],[Discount]]</f>
        <v>44</v>
      </c>
      <c r="M117" s="6" t="str">
        <f>TEXT(tblSales[[#This Row],[SaleDate]],"mmm")</f>
        <v>May</v>
      </c>
      <c r="N117">
        <f>HOUR(tblSales[[#This Row],[SaleTime]])</f>
        <v>19</v>
      </c>
      <c r="O117" s="6" t="str">
        <f>TEXT(tblSales[[#This Row],[SaleDate]],"ddd")</f>
        <v>Wed</v>
      </c>
      <c r="P117" t="s">
        <v>6</v>
      </c>
      <c r="Q117" t="s">
        <v>71</v>
      </c>
      <c r="R117" t="s">
        <v>223</v>
      </c>
      <c r="S117">
        <v>10</v>
      </c>
      <c r="T117">
        <f>tblSales[[#This Row],[Quantity]]*tblSales[[#This Row],[CostPrice]]</f>
        <v>20</v>
      </c>
      <c r="U117">
        <f>tblSales[[#This Row],[LineTotal]]-tblSales[[#This Row],[LineCost]]</f>
        <v>24</v>
      </c>
      <c r="V117" s="9">
        <f>IF(tblSales[[#This Row],[LineTotal]]=0,0,tblSales[[#This Row],[GrossProfit]]/tblSales[[#This Row],[LineTotal]])</f>
        <v>0.54545454545454541</v>
      </c>
      <c r="W117" s="11">
        <f>WEEKDAY(tblSales[[#This Row],[SaleDate]],2)</f>
        <v>3</v>
      </c>
    </row>
    <row r="118" spans="1:23" x14ac:dyDescent="0.45">
      <c r="A118" t="s">
        <v>336</v>
      </c>
      <c r="B118" t="s">
        <v>333</v>
      </c>
      <c r="C118" t="s">
        <v>334</v>
      </c>
      <c r="D118" t="s">
        <v>335</v>
      </c>
      <c r="E118" t="s">
        <v>145</v>
      </c>
      <c r="F118" t="s">
        <v>60</v>
      </c>
      <c r="G118">
        <v>1</v>
      </c>
      <c r="H118">
        <v>8</v>
      </c>
      <c r="I118">
        <v>0</v>
      </c>
      <c r="J118" t="s">
        <v>222</v>
      </c>
      <c r="K118" t="s">
        <v>257</v>
      </c>
      <c r="L118">
        <f>(tblSales[[#This Row],[Quantity]]*tblSales[[#This Row],[UnitPrice]])-tblSales[[#This Row],[Discount]]</f>
        <v>8</v>
      </c>
      <c r="M118" s="6" t="str">
        <f>TEXT(tblSales[[#This Row],[SaleDate]],"mmm")</f>
        <v>May</v>
      </c>
      <c r="N118">
        <f>HOUR(tblSales[[#This Row],[SaleTime]])</f>
        <v>19</v>
      </c>
      <c r="O118" s="6" t="str">
        <f>TEXT(tblSales[[#This Row],[SaleDate]],"ddd")</f>
        <v>Wed</v>
      </c>
      <c r="P118" t="s">
        <v>5</v>
      </c>
      <c r="Q118" t="s">
        <v>61</v>
      </c>
      <c r="R118" t="s">
        <v>223</v>
      </c>
      <c r="S118">
        <v>2</v>
      </c>
      <c r="T118">
        <f>tblSales[[#This Row],[Quantity]]*tblSales[[#This Row],[CostPrice]]</f>
        <v>2</v>
      </c>
      <c r="U118">
        <f>tblSales[[#This Row],[LineTotal]]-tblSales[[#This Row],[LineCost]]</f>
        <v>6</v>
      </c>
      <c r="V118" s="9">
        <f>IF(tblSales[[#This Row],[LineTotal]]=0,0,tblSales[[#This Row],[GrossProfit]]/tblSales[[#This Row],[LineTotal]])</f>
        <v>0.75</v>
      </c>
      <c r="W118" s="11">
        <f>WEEKDAY(tblSales[[#This Row],[SaleDate]],2)</f>
        <v>3</v>
      </c>
    </row>
    <row r="119" spans="1:23" x14ac:dyDescent="0.45">
      <c r="A119" t="s">
        <v>349</v>
      </c>
      <c r="B119" t="s">
        <v>350</v>
      </c>
      <c r="C119" t="s">
        <v>334</v>
      </c>
      <c r="D119" t="s">
        <v>351</v>
      </c>
      <c r="E119" t="s">
        <v>157</v>
      </c>
      <c r="F119" t="s">
        <v>30</v>
      </c>
      <c r="G119">
        <v>1</v>
      </c>
      <c r="H119">
        <v>35</v>
      </c>
      <c r="I119">
        <v>0</v>
      </c>
      <c r="J119" t="s">
        <v>226</v>
      </c>
      <c r="K119" t="s">
        <v>252</v>
      </c>
      <c r="L119">
        <f>(tblSales[[#This Row],[Quantity]]*tblSales[[#This Row],[UnitPrice]])-tblSales[[#This Row],[Discount]]</f>
        <v>35</v>
      </c>
      <c r="M119" s="6" t="str">
        <f>TEXT(tblSales[[#This Row],[SaleDate]],"mmm")</f>
        <v>May</v>
      </c>
      <c r="N119">
        <f>HOUR(tblSales[[#This Row],[SaleTime]])</f>
        <v>12</v>
      </c>
      <c r="O119" s="6" t="str">
        <f>TEXT(tblSales[[#This Row],[SaleDate]],"ddd")</f>
        <v>Wed</v>
      </c>
      <c r="P119" t="s">
        <v>3</v>
      </c>
      <c r="Q119" t="s">
        <v>31</v>
      </c>
      <c r="R119" t="s">
        <v>129</v>
      </c>
      <c r="S119">
        <v>18</v>
      </c>
      <c r="T119">
        <f>tblSales[[#This Row],[Quantity]]*tblSales[[#This Row],[CostPrice]]</f>
        <v>18</v>
      </c>
      <c r="U119">
        <f>tblSales[[#This Row],[LineTotal]]-tblSales[[#This Row],[LineCost]]</f>
        <v>17</v>
      </c>
      <c r="V119" s="9">
        <f>IF(tblSales[[#This Row],[LineTotal]]=0,0,tblSales[[#This Row],[GrossProfit]]/tblSales[[#This Row],[LineTotal]])</f>
        <v>0.48571428571428571</v>
      </c>
      <c r="W119" s="11">
        <f>WEEKDAY(tblSales[[#This Row],[SaleDate]],2)</f>
        <v>3</v>
      </c>
    </row>
    <row r="120" spans="1:23" x14ac:dyDescent="0.45">
      <c r="A120" t="s">
        <v>574</v>
      </c>
      <c r="B120" t="s">
        <v>575</v>
      </c>
      <c r="C120" t="s">
        <v>576</v>
      </c>
      <c r="D120" t="s">
        <v>577</v>
      </c>
      <c r="E120" t="s">
        <v>148</v>
      </c>
      <c r="F120" t="s">
        <v>70</v>
      </c>
      <c r="G120">
        <v>1</v>
      </c>
      <c r="H120">
        <v>22</v>
      </c>
      <c r="I120">
        <v>0</v>
      </c>
      <c r="J120" t="s">
        <v>222</v>
      </c>
      <c r="K120" t="s">
        <v>257</v>
      </c>
      <c r="L120">
        <f>(tblSales[[#This Row],[Quantity]]*tblSales[[#This Row],[UnitPrice]])-tblSales[[#This Row],[Discount]]</f>
        <v>22</v>
      </c>
      <c r="M120" s="6" t="str">
        <f>TEXT(tblSales[[#This Row],[SaleDate]],"mmm")</f>
        <v>May</v>
      </c>
      <c r="N120">
        <f>HOUR(tblSales[[#This Row],[SaleTime]])</f>
        <v>19</v>
      </c>
      <c r="O120" s="6" t="str">
        <f>TEXT(tblSales[[#This Row],[SaleDate]],"ddd")</f>
        <v>Sun</v>
      </c>
      <c r="P120" t="s">
        <v>6</v>
      </c>
      <c r="Q120" t="s">
        <v>71</v>
      </c>
      <c r="R120" t="s">
        <v>223</v>
      </c>
      <c r="S120">
        <v>10</v>
      </c>
      <c r="T120">
        <f>tblSales[[#This Row],[Quantity]]*tblSales[[#This Row],[CostPrice]]</f>
        <v>10</v>
      </c>
      <c r="U120">
        <f>tblSales[[#This Row],[LineTotal]]-tblSales[[#This Row],[LineCost]]</f>
        <v>12</v>
      </c>
      <c r="V120" s="9">
        <f>IF(tblSales[[#This Row],[LineTotal]]=0,0,tblSales[[#This Row],[GrossProfit]]/tblSales[[#This Row],[LineTotal]])</f>
        <v>0.54545454545454541</v>
      </c>
      <c r="W120" s="11">
        <f>WEEKDAY(tblSales[[#This Row],[SaleDate]],2)</f>
        <v>7</v>
      </c>
    </row>
    <row r="121" spans="1:23" x14ac:dyDescent="0.45">
      <c r="A121" t="s">
        <v>578</v>
      </c>
      <c r="B121" t="s">
        <v>575</v>
      </c>
      <c r="C121" t="s">
        <v>576</v>
      </c>
      <c r="D121" t="s">
        <v>577</v>
      </c>
      <c r="E121" t="s">
        <v>148</v>
      </c>
      <c r="F121" t="s">
        <v>80</v>
      </c>
      <c r="G121">
        <v>1</v>
      </c>
      <c r="H121">
        <v>15</v>
      </c>
      <c r="I121">
        <v>0</v>
      </c>
      <c r="J121" t="s">
        <v>222</v>
      </c>
      <c r="K121" t="s">
        <v>257</v>
      </c>
      <c r="L121">
        <f>(tblSales[[#This Row],[Quantity]]*tblSales[[#This Row],[UnitPrice]])-tblSales[[#This Row],[Discount]]</f>
        <v>15</v>
      </c>
      <c r="M121" s="6" t="str">
        <f>TEXT(tblSales[[#This Row],[SaleDate]],"mmm")</f>
        <v>May</v>
      </c>
      <c r="N121">
        <f>HOUR(tblSales[[#This Row],[SaleTime]])</f>
        <v>19</v>
      </c>
      <c r="O121" s="6" t="str">
        <f>TEXT(tblSales[[#This Row],[SaleDate]],"ddd")</f>
        <v>Sun</v>
      </c>
      <c r="P121" t="s">
        <v>7</v>
      </c>
      <c r="Q121" t="s">
        <v>81</v>
      </c>
      <c r="R121" t="s">
        <v>223</v>
      </c>
      <c r="S121">
        <v>6</v>
      </c>
      <c r="T121">
        <f>tblSales[[#This Row],[Quantity]]*tblSales[[#This Row],[CostPrice]]</f>
        <v>6</v>
      </c>
      <c r="U121">
        <f>tblSales[[#This Row],[LineTotal]]-tblSales[[#This Row],[LineCost]]</f>
        <v>9</v>
      </c>
      <c r="V121" s="9">
        <f>IF(tblSales[[#This Row],[LineTotal]]=0,0,tblSales[[#This Row],[GrossProfit]]/tblSales[[#This Row],[LineTotal]])</f>
        <v>0.6</v>
      </c>
      <c r="W121" s="11">
        <f>WEEKDAY(tblSales[[#This Row],[SaleDate]],2)</f>
        <v>7</v>
      </c>
    </row>
    <row r="122" spans="1:23" x14ac:dyDescent="0.45">
      <c r="A122" t="s">
        <v>458</v>
      </c>
      <c r="B122" t="s">
        <v>459</v>
      </c>
      <c r="C122" t="s">
        <v>460</v>
      </c>
      <c r="D122" t="s">
        <v>461</v>
      </c>
      <c r="E122" t="s">
        <v>154</v>
      </c>
      <c r="F122" t="s">
        <v>30</v>
      </c>
      <c r="G122">
        <v>1</v>
      </c>
      <c r="H122">
        <v>35</v>
      </c>
      <c r="I122">
        <v>0</v>
      </c>
      <c r="J122" t="s">
        <v>222</v>
      </c>
      <c r="K122" t="s">
        <v>283</v>
      </c>
      <c r="L122">
        <f>(tblSales[[#This Row],[Quantity]]*tblSales[[#This Row],[UnitPrice]])-tblSales[[#This Row],[Discount]]</f>
        <v>35</v>
      </c>
      <c r="M122" s="6" t="str">
        <f>TEXT(tblSales[[#This Row],[SaleDate]],"mmm")</f>
        <v>May</v>
      </c>
      <c r="N122">
        <f>HOUR(tblSales[[#This Row],[SaleTime]])</f>
        <v>11</v>
      </c>
      <c r="O122" s="6" t="str">
        <f>TEXT(tblSales[[#This Row],[SaleDate]],"ddd")</f>
        <v>Tue</v>
      </c>
      <c r="P122" t="s">
        <v>3</v>
      </c>
      <c r="Q122" t="s">
        <v>31</v>
      </c>
      <c r="R122" t="s">
        <v>223</v>
      </c>
      <c r="S122">
        <v>18</v>
      </c>
      <c r="T122">
        <f>tblSales[[#This Row],[Quantity]]*tblSales[[#This Row],[CostPrice]]</f>
        <v>18</v>
      </c>
      <c r="U122">
        <f>tblSales[[#This Row],[LineTotal]]-tblSales[[#This Row],[LineCost]]</f>
        <v>17</v>
      </c>
      <c r="V122" s="9">
        <f>IF(tblSales[[#This Row],[LineTotal]]=0,0,tblSales[[#This Row],[GrossProfit]]/tblSales[[#This Row],[LineTotal]])</f>
        <v>0.48571428571428571</v>
      </c>
      <c r="W122" s="11">
        <f>WEEKDAY(tblSales[[#This Row],[SaleDate]],2)</f>
        <v>2</v>
      </c>
    </row>
    <row r="123" spans="1:23" x14ac:dyDescent="0.45">
      <c r="A123" t="s">
        <v>462</v>
      </c>
      <c r="B123" t="s">
        <v>459</v>
      </c>
      <c r="C123" t="s">
        <v>460</v>
      </c>
      <c r="D123" t="s">
        <v>461</v>
      </c>
      <c r="E123" t="s">
        <v>154</v>
      </c>
      <c r="F123" t="s">
        <v>10</v>
      </c>
      <c r="G123">
        <v>2</v>
      </c>
      <c r="H123">
        <v>55</v>
      </c>
      <c r="I123">
        <v>0</v>
      </c>
      <c r="J123" t="s">
        <v>222</v>
      </c>
      <c r="K123" t="s">
        <v>283</v>
      </c>
      <c r="L123">
        <f>(tblSales[[#This Row],[Quantity]]*tblSales[[#This Row],[UnitPrice]])-tblSales[[#This Row],[Discount]]</f>
        <v>110</v>
      </c>
      <c r="M123" s="6" t="str">
        <f>TEXT(tblSales[[#This Row],[SaleDate]],"mmm")</f>
        <v>May</v>
      </c>
      <c r="N123">
        <f>HOUR(tblSales[[#This Row],[SaleTime]])</f>
        <v>11</v>
      </c>
      <c r="O123" s="6" t="str">
        <f>TEXT(tblSales[[#This Row],[SaleDate]],"ddd")</f>
        <v>Tue</v>
      </c>
      <c r="P123" t="s">
        <v>1</v>
      </c>
      <c r="Q123" t="s">
        <v>11</v>
      </c>
      <c r="R123" t="s">
        <v>223</v>
      </c>
      <c r="S123">
        <v>30</v>
      </c>
      <c r="T123">
        <f>tblSales[[#This Row],[Quantity]]*tblSales[[#This Row],[CostPrice]]</f>
        <v>60</v>
      </c>
      <c r="U123">
        <f>tblSales[[#This Row],[LineTotal]]-tblSales[[#This Row],[LineCost]]</f>
        <v>50</v>
      </c>
      <c r="V123" s="9">
        <f>IF(tblSales[[#This Row],[LineTotal]]=0,0,tblSales[[#This Row],[GrossProfit]]/tblSales[[#This Row],[LineTotal]])</f>
        <v>0.45454545454545453</v>
      </c>
      <c r="W123" s="11">
        <f>WEEKDAY(tblSales[[#This Row],[SaleDate]],2)</f>
        <v>2</v>
      </c>
    </row>
    <row r="124" spans="1:23" x14ac:dyDescent="0.45">
      <c r="A124" t="s">
        <v>274</v>
      </c>
      <c r="B124" t="s">
        <v>275</v>
      </c>
      <c r="C124" t="s">
        <v>276</v>
      </c>
      <c r="D124" t="s">
        <v>277</v>
      </c>
      <c r="F124" t="s">
        <v>44</v>
      </c>
      <c r="G124">
        <v>1</v>
      </c>
      <c r="H124">
        <v>72</v>
      </c>
      <c r="I124">
        <v>0</v>
      </c>
      <c r="J124" t="s">
        <v>222</v>
      </c>
      <c r="K124" t="s">
        <v>257</v>
      </c>
      <c r="L124">
        <f>(tblSales[[#This Row],[Quantity]]*tblSales[[#This Row],[UnitPrice]])-tblSales[[#This Row],[Discount]]</f>
        <v>72</v>
      </c>
      <c r="M124" s="6" t="str">
        <f>TEXT(tblSales[[#This Row],[SaleDate]],"mmm")</f>
        <v>May</v>
      </c>
      <c r="N124">
        <f>HOUR(tblSales[[#This Row],[SaleTime]])</f>
        <v>19</v>
      </c>
      <c r="O124" s="6" t="str">
        <f>TEXT(tblSales[[#This Row],[SaleDate]],"ddd")</f>
        <v>Wed</v>
      </c>
      <c r="P124" t="s">
        <v>4</v>
      </c>
      <c r="Q124" t="s">
        <v>45</v>
      </c>
      <c r="R124" t="s">
        <v>223</v>
      </c>
      <c r="S124">
        <v>38</v>
      </c>
      <c r="T124">
        <f>tblSales[[#This Row],[Quantity]]*tblSales[[#This Row],[CostPrice]]</f>
        <v>38</v>
      </c>
      <c r="U124">
        <f>tblSales[[#This Row],[LineTotal]]-tblSales[[#This Row],[LineCost]]</f>
        <v>34</v>
      </c>
      <c r="V124" s="9">
        <f>IF(tblSales[[#This Row],[LineTotal]]=0,0,tblSales[[#This Row],[GrossProfit]]/tblSales[[#This Row],[LineTotal]])</f>
        <v>0.47222222222222221</v>
      </c>
      <c r="W124" s="11">
        <f>WEEKDAY(tblSales[[#This Row],[SaleDate]],2)</f>
        <v>3</v>
      </c>
    </row>
    <row r="125" spans="1:23" x14ac:dyDescent="0.45">
      <c r="A125" t="s">
        <v>278</v>
      </c>
      <c r="B125" t="s">
        <v>275</v>
      </c>
      <c r="C125" t="s">
        <v>276</v>
      </c>
      <c r="D125" t="s">
        <v>277</v>
      </c>
      <c r="F125" t="s">
        <v>80</v>
      </c>
      <c r="G125">
        <v>1</v>
      </c>
      <c r="H125">
        <v>15</v>
      </c>
      <c r="I125">
        <v>0</v>
      </c>
      <c r="J125" t="s">
        <v>222</v>
      </c>
      <c r="K125" t="s">
        <v>257</v>
      </c>
      <c r="L125">
        <f>(tblSales[[#This Row],[Quantity]]*tblSales[[#This Row],[UnitPrice]])-tblSales[[#This Row],[Discount]]</f>
        <v>15</v>
      </c>
      <c r="M125" s="6" t="str">
        <f>TEXT(tblSales[[#This Row],[SaleDate]],"mmm")</f>
        <v>May</v>
      </c>
      <c r="N125">
        <f>HOUR(tblSales[[#This Row],[SaleTime]])</f>
        <v>19</v>
      </c>
      <c r="O125" s="6" t="str">
        <f>TEXT(tblSales[[#This Row],[SaleDate]],"ddd")</f>
        <v>Wed</v>
      </c>
      <c r="P125" t="s">
        <v>7</v>
      </c>
      <c r="Q125" t="s">
        <v>81</v>
      </c>
      <c r="R125" t="s">
        <v>223</v>
      </c>
      <c r="S125">
        <v>6</v>
      </c>
      <c r="T125">
        <f>tblSales[[#This Row],[Quantity]]*tblSales[[#This Row],[CostPrice]]</f>
        <v>6</v>
      </c>
      <c r="U125">
        <f>tblSales[[#This Row],[LineTotal]]-tblSales[[#This Row],[LineCost]]</f>
        <v>9</v>
      </c>
      <c r="V125" s="9">
        <f>IF(tblSales[[#This Row],[LineTotal]]=0,0,tblSales[[#This Row],[GrossProfit]]/tblSales[[#This Row],[LineTotal]])</f>
        <v>0.6</v>
      </c>
      <c r="W125" s="11">
        <f>WEEKDAY(tblSales[[#This Row],[SaleDate]],2)</f>
        <v>3</v>
      </c>
    </row>
    <row r="126" spans="1:23" x14ac:dyDescent="0.45">
      <c r="A126" t="s">
        <v>319</v>
      </c>
      <c r="B126" t="s">
        <v>320</v>
      </c>
      <c r="C126" t="s">
        <v>321</v>
      </c>
      <c r="D126" t="s">
        <v>322</v>
      </c>
      <c r="F126" t="s">
        <v>10</v>
      </c>
      <c r="G126">
        <v>2</v>
      </c>
      <c r="H126">
        <v>55</v>
      </c>
      <c r="I126">
        <v>10</v>
      </c>
      <c r="J126" t="s">
        <v>226</v>
      </c>
      <c r="K126" t="s">
        <v>252</v>
      </c>
      <c r="L126">
        <f>(tblSales[[#This Row],[Quantity]]*tblSales[[#This Row],[UnitPrice]])-tblSales[[#This Row],[Discount]]</f>
        <v>100</v>
      </c>
      <c r="M126" s="6" t="str">
        <f>TEXT(tblSales[[#This Row],[SaleDate]],"mmm")</f>
        <v>May</v>
      </c>
      <c r="N126">
        <f>HOUR(tblSales[[#This Row],[SaleTime]])</f>
        <v>21</v>
      </c>
      <c r="O126" s="6" t="str">
        <f>TEXT(tblSales[[#This Row],[SaleDate]],"ddd")</f>
        <v>Thu</v>
      </c>
      <c r="P126" t="s">
        <v>1</v>
      </c>
      <c r="Q126" t="s">
        <v>11</v>
      </c>
      <c r="R126" t="s">
        <v>129</v>
      </c>
      <c r="S126">
        <v>30</v>
      </c>
      <c r="T126">
        <f>tblSales[[#This Row],[Quantity]]*tblSales[[#This Row],[CostPrice]]</f>
        <v>60</v>
      </c>
      <c r="U126">
        <f>tblSales[[#This Row],[LineTotal]]-tblSales[[#This Row],[LineCost]]</f>
        <v>40</v>
      </c>
      <c r="V126" s="9">
        <f>IF(tblSales[[#This Row],[LineTotal]]=0,0,tblSales[[#This Row],[GrossProfit]]/tblSales[[#This Row],[LineTotal]])</f>
        <v>0.4</v>
      </c>
      <c r="W126" s="11">
        <f>WEEKDAY(tblSales[[#This Row],[SaleDate]],2)</f>
        <v>4</v>
      </c>
    </row>
    <row r="127" spans="1:23" x14ac:dyDescent="0.45">
      <c r="A127" t="s">
        <v>552</v>
      </c>
      <c r="B127" t="s">
        <v>553</v>
      </c>
      <c r="C127" t="s">
        <v>554</v>
      </c>
      <c r="D127" t="s">
        <v>555</v>
      </c>
      <c r="F127" t="s">
        <v>60</v>
      </c>
      <c r="G127">
        <v>1</v>
      </c>
      <c r="H127">
        <v>8</v>
      </c>
      <c r="I127">
        <v>0</v>
      </c>
      <c r="J127" t="s">
        <v>225</v>
      </c>
      <c r="K127" t="s">
        <v>252</v>
      </c>
      <c r="L127">
        <f>(tblSales[[#This Row],[Quantity]]*tblSales[[#This Row],[UnitPrice]])-tblSales[[#This Row],[Discount]]</f>
        <v>8</v>
      </c>
      <c r="M127" s="6" t="str">
        <f>TEXT(tblSales[[#This Row],[SaleDate]],"mmm")</f>
        <v>May</v>
      </c>
      <c r="N127">
        <f>HOUR(tblSales[[#This Row],[SaleTime]])</f>
        <v>12</v>
      </c>
      <c r="O127" s="6" t="str">
        <f>TEXT(tblSales[[#This Row],[SaleDate]],"ddd")</f>
        <v>Sat</v>
      </c>
      <c r="P127" t="s">
        <v>5</v>
      </c>
      <c r="Q127" t="s">
        <v>61</v>
      </c>
      <c r="R127" t="s">
        <v>118</v>
      </c>
      <c r="S127">
        <v>2</v>
      </c>
      <c r="T127">
        <f>tblSales[[#This Row],[Quantity]]*tblSales[[#This Row],[CostPrice]]</f>
        <v>2</v>
      </c>
      <c r="U127">
        <f>tblSales[[#This Row],[LineTotal]]-tblSales[[#This Row],[LineCost]]</f>
        <v>6</v>
      </c>
      <c r="V127" s="9">
        <f>IF(tblSales[[#This Row],[LineTotal]]=0,0,tblSales[[#This Row],[GrossProfit]]/tblSales[[#This Row],[LineTotal]])</f>
        <v>0.75</v>
      </c>
      <c r="W127" s="11">
        <f>WEEKDAY(tblSales[[#This Row],[SaleDate]],2)</f>
        <v>6</v>
      </c>
    </row>
    <row r="128" spans="1:23" x14ac:dyDescent="0.45">
      <c r="A128" t="s">
        <v>662</v>
      </c>
      <c r="B128" t="s">
        <v>663</v>
      </c>
      <c r="C128" t="s">
        <v>664</v>
      </c>
      <c r="D128" t="s">
        <v>665</v>
      </c>
      <c r="E128" t="s">
        <v>187</v>
      </c>
      <c r="F128" t="s">
        <v>66</v>
      </c>
      <c r="G128">
        <v>2</v>
      </c>
      <c r="H128">
        <v>12</v>
      </c>
      <c r="I128">
        <v>5</v>
      </c>
      <c r="J128" t="s">
        <v>226</v>
      </c>
      <c r="K128" t="s">
        <v>252</v>
      </c>
      <c r="L128">
        <f>(tblSales[[#This Row],[Quantity]]*tblSales[[#This Row],[UnitPrice]])-tblSales[[#This Row],[Discount]]</f>
        <v>19</v>
      </c>
      <c r="M128" s="6" t="str">
        <f>TEXT(tblSales[[#This Row],[SaleDate]],"mmm")</f>
        <v>May</v>
      </c>
      <c r="N128">
        <f>HOUR(tblSales[[#This Row],[SaleTime]])</f>
        <v>14</v>
      </c>
      <c r="O128" s="6" t="str">
        <f>TEXT(tblSales[[#This Row],[SaleDate]],"ddd")</f>
        <v>Mon</v>
      </c>
      <c r="P128" t="s">
        <v>5</v>
      </c>
      <c r="Q128" t="s">
        <v>67</v>
      </c>
      <c r="R128" t="s">
        <v>129</v>
      </c>
      <c r="S128">
        <v>3</v>
      </c>
      <c r="T128">
        <f>tblSales[[#This Row],[Quantity]]*tblSales[[#This Row],[CostPrice]]</f>
        <v>6</v>
      </c>
      <c r="U128">
        <f>tblSales[[#This Row],[LineTotal]]-tblSales[[#This Row],[LineCost]]</f>
        <v>13</v>
      </c>
      <c r="V128" s="9">
        <f>IF(tblSales[[#This Row],[LineTotal]]=0,0,tblSales[[#This Row],[GrossProfit]]/tblSales[[#This Row],[LineTotal]])</f>
        <v>0.68421052631578949</v>
      </c>
      <c r="W128" s="11">
        <f>WEEKDAY(tblSales[[#This Row],[SaleDate]],2)</f>
        <v>1</v>
      </c>
    </row>
    <row r="129" spans="1:23" x14ac:dyDescent="0.45">
      <c r="A129" t="s">
        <v>666</v>
      </c>
      <c r="B129" t="s">
        <v>663</v>
      </c>
      <c r="C129" t="s">
        <v>664</v>
      </c>
      <c r="D129" t="s">
        <v>665</v>
      </c>
      <c r="E129" t="s">
        <v>187</v>
      </c>
      <c r="F129" t="s">
        <v>70</v>
      </c>
      <c r="G129">
        <v>2</v>
      </c>
      <c r="H129">
        <v>22</v>
      </c>
      <c r="I129">
        <v>5</v>
      </c>
      <c r="J129" t="s">
        <v>226</v>
      </c>
      <c r="K129" t="s">
        <v>252</v>
      </c>
      <c r="L129">
        <f>(tblSales[[#This Row],[Quantity]]*tblSales[[#This Row],[UnitPrice]])-tblSales[[#This Row],[Discount]]</f>
        <v>39</v>
      </c>
      <c r="M129" s="6" t="str">
        <f>TEXT(tblSales[[#This Row],[SaleDate]],"mmm")</f>
        <v>May</v>
      </c>
      <c r="N129">
        <f>HOUR(tblSales[[#This Row],[SaleTime]])</f>
        <v>14</v>
      </c>
      <c r="O129" s="6" t="str">
        <f>TEXT(tblSales[[#This Row],[SaleDate]],"ddd")</f>
        <v>Mon</v>
      </c>
      <c r="P129" t="s">
        <v>6</v>
      </c>
      <c r="Q129" t="s">
        <v>71</v>
      </c>
      <c r="R129" t="s">
        <v>129</v>
      </c>
      <c r="S129">
        <v>10</v>
      </c>
      <c r="T129">
        <f>tblSales[[#This Row],[Quantity]]*tblSales[[#This Row],[CostPrice]]</f>
        <v>20</v>
      </c>
      <c r="U129">
        <f>tblSales[[#This Row],[LineTotal]]-tblSales[[#This Row],[LineCost]]</f>
        <v>19</v>
      </c>
      <c r="V129" s="9">
        <f>IF(tblSales[[#This Row],[LineTotal]]=0,0,tblSales[[#This Row],[GrossProfit]]/tblSales[[#This Row],[LineTotal]])</f>
        <v>0.48717948717948717</v>
      </c>
      <c r="W129" s="11">
        <f>WEEKDAY(tblSales[[#This Row],[SaleDate]],2)</f>
        <v>1</v>
      </c>
    </row>
    <row r="130" spans="1:23" x14ac:dyDescent="0.45">
      <c r="A130" t="s">
        <v>579</v>
      </c>
      <c r="B130" t="s">
        <v>580</v>
      </c>
      <c r="C130" t="s">
        <v>581</v>
      </c>
      <c r="D130" t="s">
        <v>582</v>
      </c>
      <c r="E130" t="s">
        <v>132</v>
      </c>
      <c r="F130" t="s">
        <v>74</v>
      </c>
      <c r="G130">
        <v>1</v>
      </c>
      <c r="H130">
        <v>28</v>
      </c>
      <c r="I130">
        <v>0</v>
      </c>
      <c r="J130" t="s">
        <v>225</v>
      </c>
      <c r="K130" t="s">
        <v>257</v>
      </c>
      <c r="L130">
        <f>(tblSales[[#This Row],[Quantity]]*tblSales[[#This Row],[UnitPrice]])-tblSales[[#This Row],[Discount]]</f>
        <v>28</v>
      </c>
      <c r="M130" s="6" t="str">
        <f>TEXT(tblSales[[#This Row],[SaleDate]],"mmm")</f>
        <v>May</v>
      </c>
      <c r="N130">
        <f>HOUR(tblSales[[#This Row],[SaleTime]])</f>
        <v>22</v>
      </c>
      <c r="O130" s="6" t="str">
        <f>TEXT(tblSales[[#This Row],[SaleDate]],"ddd")</f>
        <v>Tue</v>
      </c>
      <c r="P130" t="s">
        <v>6</v>
      </c>
      <c r="Q130" t="s">
        <v>75</v>
      </c>
      <c r="R130" t="s">
        <v>118</v>
      </c>
      <c r="S130">
        <v>12</v>
      </c>
      <c r="T130">
        <f>tblSales[[#This Row],[Quantity]]*tblSales[[#This Row],[CostPrice]]</f>
        <v>12</v>
      </c>
      <c r="U130">
        <f>tblSales[[#This Row],[LineTotal]]-tblSales[[#This Row],[LineCost]]</f>
        <v>16</v>
      </c>
      <c r="V130" s="9">
        <f>IF(tblSales[[#This Row],[LineTotal]]=0,0,tblSales[[#This Row],[GrossProfit]]/tblSales[[#This Row],[LineTotal]])</f>
        <v>0.5714285714285714</v>
      </c>
      <c r="W130" s="11">
        <f>WEEKDAY(tblSales[[#This Row],[SaleDate]],2)</f>
        <v>2</v>
      </c>
    </row>
    <row r="131" spans="1:23" x14ac:dyDescent="0.45">
      <c r="A131" t="s">
        <v>678</v>
      </c>
      <c r="B131" t="s">
        <v>679</v>
      </c>
      <c r="C131" t="s">
        <v>581</v>
      </c>
      <c r="D131" t="s">
        <v>680</v>
      </c>
      <c r="E131" t="s">
        <v>175</v>
      </c>
      <c r="F131" t="s">
        <v>60</v>
      </c>
      <c r="G131">
        <v>1</v>
      </c>
      <c r="H131">
        <v>8</v>
      </c>
      <c r="I131">
        <v>0</v>
      </c>
      <c r="J131" t="s">
        <v>225</v>
      </c>
      <c r="K131" t="s">
        <v>257</v>
      </c>
      <c r="L131">
        <f>(tblSales[[#This Row],[Quantity]]*tblSales[[#This Row],[UnitPrice]])-tblSales[[#This Row],[Discount]]</f>
        <v>8</v>
      </c>
      <c r="M131" s="6" t="str">
        <f>TEXT(tblSales[[#This Row],[SaleDate]],"mmm")</f>
        <v>May</v>
      </c>
      <c r="N131">
        <f>HOUR(tblSales[[#This Row],[SaleTime]])</f>
        <v>19</v>
      </c>
      <c r="O131" s="6" t="str">
        <f>TEXT(tblSales[[#This Row],[SaleDate]],"ddd")</f>
        <v>Tue</v>
      </c>
      <c r="P131" t="s">
        <v>5</v>
      </c>
      <c r="Q131" t="s">
        <v>61</v>
      </c>
      <c r="R131" t="s">
        <v>118</v>
      </c>
      <c r="S131">
        <v>2</v>
      </c>
      <c r="T131">
        <f>tblSales[[#This Row],[Quantity]]*tblSales[[#This Row],[CostPrice]]</f>
        <v>2</v>
      </c>
      <c r="U131">
        <f>tblSales[[#This Row],[LineTotal]]-tblSales[[#This Row],[LineCost]]</f>
        <v>6</v>
      </c>
      <c r="V131" s="9">
        <f>IF(tblSales[[#This Row],[LineTotal]]=0,0,tblSales[[#This Row],[GrossProfit]]/tblSales[[#This Row],[LineTotal]])</f>
        <v>0.75</v>
      </c>
      <c r="W131" s="11">
        <f>WEEKDAY(tblSales[[#This Row],[SaleDate]],2)</f>
        <v>2</v>
      </c>
    </row>
    <row r="132" spans="1:23" x14ac:dyDescent="0.45">
      <c r="A132" t="s">
        <v>681</v>
      </c>
      <c r="B132" t="s">
        <v>679</v>
      </c>
      <c r="C132" t="s">
        <v>581</v>
      </c>
      <c r="D132" t="s">
        <v>680</v>
      </c>
      <c r="E132" t="s">
        <v>175</v>
      </c>
      <c r="F132" t="s">
        <v>22</v>
      </c>
      <c r="G132">
        <v>2</v>
      </c>
      <c r="H132">
        <v>62</v>
      </c>
      <c r="I132">
        <v>0</v>
      </c>
      <c r="J132" t="s">
        <v>225</v>
      </c>
      <c r="K132" t="s">
        <v>257</v>
      </c>
      <c r="L132">
        <f>(tblSales[[#This Row],[Quantity]]*tblSales[[#This Row],[UnitPrice]])-tblSales[[#This Row],[Discount]]</f>
        <v>124</v>
      </c>
      <c r="M132" s="6" t="str">
        <f>TEXT(tblSales[[#This Row],[SaleDate]],"mmm")</f>
        <v>May</v>
      </c>
      <c r="N132">
        <f>HOUR(tblSales[[#This Row],[SaleTime]])</f>
        <v>19</v>
      </c>
      <c r="O132" s="6" t="str">
        <f>TEXT(tblSales[[#This Row],[SaleDate]],"ddd")</f>
        <v>Tue</v>
      </c>
      <c r="P132" t="s">
        <v>2</v>
      </c>
      <c r="Q132" t="s">
        <v>23</v>
      </c>
      <c r="R132" t="s">
        <v>118</v>
      </c>
      <c r="S132">
        <v>34</v>
      </c>
      <c r="T132">
        <f>tblSales[[#This Row],[Quantity]]*tblSales[[#This Row],[CostPrice]]</f>
        <v>68</v>
      </c>
      <c r="U132">
        <f>tblSales[[#This Row],[LineTotal]]-tblSales[[#This Row],[LineCost]]</f>
        <v>56</v>
      </c>
      <c r="V132" s="9">
        <f>IF(tblSales[[#This Row],[LineTotal]]=0,0,tblSales[[#This Row],[GrossProfit]]/tblSales[[#This Row],[LineTotal]])</f>
        <v>0.45161290322580644</v>
      </c>
      <c r="W132" s="11">
        <f>WEEKDAY(tblSales[[#This Row],[SaleDate]],2)</f>
        <v>2</v>
      </c>
    </row>
    <row r="133" spans="1:23" x14ac:dyDescent="0.45">
      <c r="A133" t="s">
        <v>419</v>
      </c>
      <c r="B133" t="s">
        <v>420</v>
      </c>
      <c r="C133" t="s">
        <v>421</v>
      </c>
      <c r="D133" t="s">
        <v>422</v>
      </c>
      <c r="E133" t="s">
        <v>172</v>
      </c>
      <c r="F133" t="s">
        <v>54</v>
      </c>
      <c r="G133">
        <v>2</v>
      </c>
      <c r="H133">
        <v>12</v>
      </c>
      <c r="I133">
        <v>0</v>
      </c>
      <c r="J133" t="s">
        <v>225</v>
      </c>
      <c r="K133" t="s">
        <v>257</v>
      </c>
      <c r="L133">
        <f>(tblSales[[#This Row],[Quantity]]*tblSales[[#This Row],[UnitPrice]])-tblSales[[#This Row],[Discount]]</f>
        <v>24</v>
      </c>
      <c r="M133" s="6" t="str">
        <f>TEXT(tblSales[[#This Row],[SaleDate]],"mmm")</f>
        <v>May</v>
      </c>
      <c r="N133">
        <f>HOUR(tblSales[[#This Row],[SaleTime]])</f>
        <v>22</v>
      </c>
      <c r="O133" s="6" t="str">
        <f>TEXT(tblSales[[#This Row],[SaleDate]],"ddd")</f>
        <v>Thu</v>
      </c>
      <c r="P133" t="s">
        <v>5</v>
      </c>
      <c r="Q133" t="s">
        <v>55</v>
      </c>
      <c r="R133" t="s">
        <v>118</v>
      </c>
      <c r="S133">
        <v>5</v>
      </c>
      <c r="T133">
        <f>tblSales[[#This Row],[Quantity]]*tblSales[[#This Row],[CostPrice]]</f>
        <v>10</v>
      </c>
      <c r="U133">
        <f>tblSales[[#This Row],[LineTotal]]-tblSales[[#This Row],[LineCost]]</f>
        <v>14</v>
      </c>
      <c r="V133" s="9">
        <f>IF(tblSales[[#This Row],[LineTotal]]=0,0,tblSales[[#This Row],[GrossProfit]]/tblSales[[#This Row],[LineTotal]])</f>
        <v>0.58333333333333337</v>
      </c>
      <c r="W133" s="11">
        <f>WEEKDAY(tblSales[[#This Row],[SaleDate]],2)</f>
        <v>4</v>
      </c>
    </row>
    <row r="134" spans="1:23" x14ac:dyDescent="0.45">
      <c r="A134" t="s">
        <v>423</v>
      </c>
      <c r="B134" t="s">
        <v>420</v>
      </c>
      <c r="C134" t="s">
        <v>421</v>
      </c>
      <c r="D134" t="s">
        <v>422</v>
      </c>
      <c r="E134" t="s">
        <v>172</v>
      </c>
      <c r="F134" t="s">
        <v>44</v>
      </c>
      <c r="G134">
        <v>2</v>
      </c>
      <c r="H134">
        <v>72</v>
      </c>
      <c r="I134">
        <v>0</v>
      </c>
      <c r="J134" t="s">
        <v>225</v>
      </c>
      <c r="K134" t="s">
        <v>257</v>
      </c>
      <c r="L134">
        <f>(tblSales[[#This Row],[Quantity]]*tblSales[[#This Row],[UnitPrice]])-tblSales[[#This Row],[Discount]]</f>
        <v>144</v>
      </c>
      <c r="M134" s="6" t="str">
        <f>TEXT(tblSales[[#This Row],[SaleDate]],"mmm")</f>
        <v>May</v>
      </c>
      <c r="N134">
        <f>HOUR(tblSales[[#This Row],[SaleTime]])</f>
        <v>22</v>
      </c>
      <c r="O134" s="6" t="str">
        <f>TEXT(tblSales[[#This Row],[SaleDate]],"ddd")</f>
        <v>Thu</v>
      </c>
      <c r="P134" t="s">
        <v>4</v>
      </c>
      <c r="Q134" t="s">
        <v>45</v>
      </c>
      <c r="R134" t="s">
        <v>118</v>
      </c>
      <c r="S134">
        <v>38</v>
      </c>
      <c r="T134">
        <f>tblSales[[#This Row],[Quantity]]*tblSales[[#This Row],[CostPrice]]</f>
        <v>76</v>
      </c>
      <c r="U134">
        <f>tblSales[[#This Row],[LineTotal]]-tblSales[[#This Row],[LineCost]]</f>
        <v>68</v>
      </c>
      <c r="V134" s="9">
        <f>IF(tblSales[[#This Row],[LineTotal]]=0,0,tblSales[[#This Row],[GrossProfit]]/tblSales[[#This Row],[LineTotal]])</f>
        <v>0.47222222222222221</v>
      </c>
      <c r="W134" s="11">
        <f>WEEKDAY(tblSales[[#This Row],[SaleDate]],2)</f>
        <v>4</v>
      </c>
    </row>
    <row r="135" spans="1:23" x14ac:dyDescent="0.45">
      <c r="A135" t="s">
        <v>424</v>
      </c>
      <c r="B135" t="s">
        <v>420</v>
      </c>
      <c r="C135" t="s">
        <v>421</v>
      </c>
      <c r="D135" t="s">
        <v>422</v>
      </c>
      <c r="E135" t="s">
        <v>172</v>
      </c>
      <c r="F135" t="s">
        <v>82</v>
      </c>
      <c r="G135">
        <v>1</v>
      </c>
      <c r="H135">
        <v>18</v>
      </c>
      <c r="I135">
        <v>0</v>
      </c>
      <c r="J135" t="s">
        <v>225</v>
      </c>
      <c r="K135" t="s">
        <v>257</v>
      </c>
      <c r="L135">
        <f>(tblSales[[#This Row],[Quantity]]*tblSales[[#This Row],[UnitPrice]])-tblSales[[#This Row],[Discount]]</f>
        <v>18</v>
      </c>
      <c r="M135" s="6" t="str">
        <f>TEXT(tblSales[[#This Row],[SaleDate]],"mmm")</f>
        <v>May</v>
      </c>
      <c r="N135">
        <f>HOUR(tblSales[[#This Row],[SaleTime]])</f>
        <v>22</v>
      </c>
      <c r="O135" s="6" t="str">
        <f>TEXT(tblSales[[#This Row],[SaleDate]],"ddd")</f>
        <v>Thu</v>
      </c>
      <c r="P135" t="s">
        <v>7</v>
      </c>
      <c r="Q135" t="s">
        <v>83</v>
      </c>
      <c r="R135" t="s">
        <v>118</v>
      </c>
      <c r="S135">
        <v>8</v>
      </c>
      <c r="T135">
        <f>tblSales[[#This Row],[Quantity]]*tblSales[[#This Row],[CostPrice]]</f>
        <v>8</v>
      </c>
      <c r="U135">
        <f>tblSales[[#This Row],[LineTotal]]-tblSales[[#This Row],[LineCost]]</f>
        <v>10</v>
      </c>
      <c r="V135" s="9">
        <f>IF(tblSales[[#This Row],[LineTotal]]=0,0,tblSales[[#This Row],[GrossProfit]]/tblSales[[#This Row],[LineTotal]])</f>
        <v>0.55555555555555558</v>
      </c>
      <c r="W135" s="11">
        <f>WEEKDAY(tblSales[[#This Row],[SaleDate]],2)</f>
        <v>4</v>
      </c>
    </row>
    <row r="136" spans="1:23" x14ac:dyDescent="0.45">
      <c r="A136" t="s">
        <v>264</v>
      </c>
      <c r="B136" t="s">
        <v>265</v>
      </c>
      <c r="C136" t="s">
        <v>266</v>
      </c>
      <c r="D136" t="s">
        <v>267</v>
      </c>
      <c r="E136" t="s">
        <v>181</v>
      </c>
      <c r="F136" t="s">
        <v>70</v>
      </c>
      <c r="G136">
        <v>1</v>
      </c>
      <c r="H136">
        <v>22</v>
      </c>
      <c r="I136">
        <v>0</v>
      </c>
      <c r="J136" t="s">
        <v>225</v>
      </c>
      <c r="K136" t="s">
        <v>257</v>
      </c>
      <c r="L136">
        <f>(tblSales[[#This Row],[Quantity]]*tblSales[[#This Row],[UnitPrice]])-tblSales[[#This Row],[Discount]]</f>
        <v>22</v>
      </c>
      <c r="M136" s="6" t="str">
        <f>TEXT(tblSales[[#This Row],[SaleDate]],"mmm")</f>
        <v>May</v>
      </c>
      <c r="N136">
        <f>HOUR(tblSales[[#This Row],[SaleTime]])</f>
        <v>19</v>
      </c>
      <c r="O136" s="6" t="str">
        <f>TEXT(tblSales[[#This Row],[SaleDate]],"ddd")</f>
        <v>Fri</v>
      </c>
      <c r="P136" t="s">
        <v>6</v>
      </c>
      <c r="Q136" t="s">
        <v>71</v>
      </c>
      <c r="R136" t="s">
        <v>118</v>
      </c>
      <c r="S136">
        <v>10</v>
      </c>
      <c r="T136">
        <f>tblSales[[#This Row],[Quantity]]*tblSales[[#This Row],[CostPrice]]</f>
        <v>10</v>
      </c>
      <c r="U136">
        <f>tblSales[[#This Row],[LineTotal]]-tblSales[[#This Row],[LineCost]]</f>
        <v>12</v>
      </c>
      <c r="V136" s="9">
        <f>IF(tblSales[[#This Row],[LineTotal]]=0,0,tblSales[[#This Row],[GrossProfit]]/tblSales[[#This Row],[LineTotal]])</f>
        <v>0.54545454545454541</v>
      </c>
      <c r="W136" s="11">
        <f>WEEKDAY(tblSales[[#This Row],[SaleDate]],2)</f>
        <v>5</v>
      </c>
    </row>
    <row r="137" spans="1:23" x14ac:dyDescent="0.45">
      <c r="A137" t="s">
        <v>268</v>
      </c>
      <c r="B137" t="s">
        <v>265</v>
      </c>
      <c r="C137" t="s">
        <v>266</v>
      </c>
      <c r="D137" t="s">
        <v>267</v>
      </c>
      <c r="E137" t="s">
        <v>181</v>
      </c>
      <c r="F137" t="s">
        <v>74</v>
      </c>
      <c r="G137">
        <v>2</v>
      </c>
      <c r="H137">
        <v>28</v>
      </c>
      <c r="I137">
        <v>0</v>
      </c>
      <c r="J137" t="s">
        <v>225</v>
      </c>
      <c r="K137" t="s">
        <v>257</v>
      </c>
      <c r="L137">
        <f>(tblSales[[#This Row],[Quantity]]*tblSales[[#This Row],[UnitPrice]])-tblSales[[#This Row],[Discount]]</f>
        <v>56</v>
      </c>
      <c r="M137" s="6" t="str">
        <f>TEXT(tblSales[[#This Row],[SaleDate]],"mmm")</f>
        <v>May</v>
      </c>
      <c r="N137">
        <f>HOUR(tblSales[[#This Row],[SaleTime]])</f>
        <v>19</v>
      </c>
      <c r="O137" s="6" t="str">
        <f>TEXT(tblSales[[#This Row],[SaleDate]],"ddd")</f>
        <v>Fri</v>
      </c>
      <c r="P137" t="s">
        <v>6</v>
      </c>
      <c r="Q137" t="s">
        <v>75</v>
      </c>
      <c r="R137" t="s">
        <v>118</v>
      </c>
      <c r="S137">
        <v>12</v>
      </c>
      <c r="T137">
        <f>tblSales[[#This Row],[Quantity]]*tblSales[[#This Row],[CostPrice]]</f>
        <v>24</v>
      </c>
      <c r="U137">
        <f>tblSales[[#This Row],[LineTotal]]-tblSales[[#This Row],[LineCost]]</f>
        <v>32</v>
      </c>
      <c r="V137" s="9">
        <f>IF(tblSales[[#This Row],[LineTotal]]=0,0,tblSales[[#This Row],[GrossProfit]]/tblSales[[#This Row],[LineTotal]])</f>
        <v>0.5714285714285714</v>
      </c>
      <c r="W137" s="11">
        <f>WEEKDAY(tblSales[[#This Row],[SaleDate]],2)</f>
        <v>5</v>
      </c>
    </row>
    <row r="138" spans="1:23" x14ac:dyDescent="0.45">
      <c r="A138" t="s">
        <v>496</v>
      </c>
      <c r="B138" t="s">
        <v>497</v>
      </c>
      <c r="C138" t="s">
        <v>498</v>
      </c>
      <c r="D138" t="s">
        <v>499</v>
      </c>
      <c r="F138" t="s">
        <v>60</v>
      </c>
      <c r="G138">
        <v>2</v>
      </c>
      <c r="H138">
        <v>8</v>
      </c>
      <c r="I138">
        <v>0</v>
      </c>
      <c r="J138" t="s">
        <v>225</v>
      </c>
      <c r="K138" t="s">
        <v>257</v>
      </c>
      <c r="L138">
        <f>(tblSales[[#This Row],[Quantity]]*tblSales[[#This Row],[UnitPrice]])-tblSales[[#This Row],[Discount]]</f>
        <v>16</v>
      </c>
      <c r="M138" s="6" t="str">
        <f>TEXT(tblSales[[#This Row],[SaleDate]],"mmm")</f>
        <v>May</v>
      </c>
      <c r="N138">
        <f>HOUR(tblSales[[#This Row],[SaleTime]])</f>
        <v>22</v>
      </c>
      <c r="O138" s="6" t="str">
        <f>TEXT(tblSales[[#This Row],[SaleDate]],"ddd")</f>
        <v>Tue</v>
      </c>
      <c r="P138" t="s">
        <v>5</v>
      </c>
      <c r="Q138" t="s">
        <v>61</v>
      </c>
      <c r="R138" t="s">
        <v>118</v>
      </c>
      <c r="S138">
        <v>2</v>
      </c>
      <c r="T138">
        <f>tblSales[[#This Row],[Quantity]]*tblSales[[#This Row],[CostPrice]]</f>
        <v>4</v>
      </c>
      <c r="U138">
        <f>tblSales[[#This Row],[LineTotal]]-tblSales[[#This Row],[LineCost]]</f>
        <v>12</v>
      </c>
      <c r="V138" s="9">
        <f>IF(tblSales[[#This Row],[LineTotal]]=0,0,tblSales[[#This Row],[GrossProfit]]/tblSales[[#This Row],[LineTotal]])</f>
        <v>0.75</v>
      </c>
      <c r="W138" s="11">
        <f>WEEKDAY(tblSales[[#This Row],[SaleDate]],2)</f>
        <v>2</v>
      </c>
    </row>
    <row r="139" spans="1:23" x14ac:dyDescent="0.45">
      <c r="A139" t="s">
        <v>500</v>
      </c>
      <c r="B139" t="s">
        <v>497</v>
      </c>
      <c r="C139" t="s">
        <v>498</v>
      </c>
      <c r="D139" t="s">
        <v>499</v>
      </c>
      <c r="F139" t="s">
        <v>10</v>
      </c>
      <c r="G139">
        <v>1</v>
      </c>
      <c r="H139">
        <v>55</v>
      </c>
      <c r="I139">
        <v>0</v>
      </c>
      <c r="J139" t="s">
        <v>225</v>
      </c>
      <c r="K139" t="s">
        <v>257</v>
      </c>
      <c r="L139">
        <f>(tblSales[[#This Row],[Quantity]]*tblSales[[#This Row],[UnitPrice]])-tblSales[[#This Row],[Discount]]</f>
        <v>55</v>
      </c>
      <c r="M139" s="6" t="str">
        <f>TEXT(tblSales[[#This Row],[SaleDate]],"mmm")</f>
        <v>May</v>
      </c>
      <c r="N139">
        <f>HOUR(tblSales[[#This Row],[SaleTime]])</f>
        <v>22</v>
      </c>
      <c r="O139" s="6" t="str">
        <f>TEXT(tblSales[[#This Row],[SaleDate]],"ddd")</f>
        <v>Tue</v>
      </c>
      <c r="P139" t="s">
        <v>1</v>
      </c>
      <c r="Q139" t="s">
        <v>11</v>
      </c>
      <c r="R139" t="s">
        <v>118</v>
      </c>
      <c r="S139">
        <v>30</v>
      </c>
      <c r="T139">
        <f>tblSales[[#This Row],[Quantity]]*tblSales[[#This Row],[CostPrice]]</f>
        <v>30</v>
      </c>
      <c r="U139">
        <f>tblSales[[#This Row],[LineTotal]]-tblSales[[#This Row],[LineCost]]</f>
        <v>25</v>
      </c>
      <c r="V139" s="9">
        <f>IF(tblSales[[#This Row],[LineTotal]]=0,0,tblSales[[#This Row],[GrossProfit]]/tblSales[[#This Row],[LineTotal]])</f>
        <v>0.45454545454545453</v>
      </c>
      <c r="W139" s="11">
        <f>WEEKDAY(tblSales[[#This Row],[SaleDate]],2)</f>
        <v>2</v>
      </c>
    </row>
    <row r="140" spans="1:23" x14ac:dyDescent="0.45">
      <c r="A140" t="s">
        <v>562</v>
      </c>
      <c r="B140" t="s">
        <v>563</v>
      </c>
      <c r="C140" t="s">
        <v>564</v>
      </c>
      <c r="D140" t="s">
        <v>565</v>
      </c>
      <c r="F140" t="s">
        <v>22</v>
      </c>
      <c r="G140">
        <v>1</v>
      </c>
      <c r="H140">
        <v>62</v>
      </c>
      <c r="I140">
        <v>0</v>
      </c>
      <c r="J140" t="s">
        <v>226</v>
      </c>
      <c r="K140" t="s">
        <v>257</v>
      </c>
      <c r="L140">
        <f>(tblSales[[#This Row],[Quantity]]*tblSales[[#This Row],[UnitPrice]])-tblSales[[#This Row],[Discount]]</f>
        <v>62</v>
      </c>
      <c r="M140" s="6" t="str">
        <f>TEXT(tblSales[[#This Row],[SaleDate]],"mmm")</f>
        <v>May</v>
      </c>
      <c r="N140">
        <f>HOUR(tblSales[[#This Row],[SaleTime]])</f>
        <v>12</v>
      </c>
      <c r="O140" s="6" t="str">
        <f>TEXT(tblSales[[#This Row],[SaleDate]],"ddd")</f>
        <v>Wed</v>
      </c>
      <c r="P140" t="s">
        <v>2</v>
      </c>
      <c r="Q140" t="s">
        <v>23</v>
      </c>
      <c r="R140" t="s">
        <v>129</v>
      </c>
      <c r="S140">
        <v>34</v>
      </c>
      <c r="T140">
        <f>tblSales[[#This Row],[Quantity]]*tblSales[[#This Row],[CostPrice]]</f>
        <v>34</v>
      </c>
      <c r="U140">
        <f>tblSales[[#This Row],[LineTotal]]-tblSales[[#This Row],[LineCost]]</f>
        <v>28</v>
      </c>
      <c r="V140" s="9">
        <f>IF(tblSales[[#This Row],[LineTotal]]=0,0,tblSales[[#This Row],[GrossProfit]]/tblSales[[#This Row],[LineTotal]])</f>
        <v>0.45161290322580644</v>
      </c>
      <c r="W140" s="11">
        <f>WEEKDAY(tblSales[[#This Row],[SaleDate]],2)</f>
        <v>3</v>
      </c>
    </row>
    <row r="141" spans="1:23" x14ac:dyDescent="0.45">
      <c r="A141" t="s">
        <v>566</v>
      </c>
      <c r="B141" t="s">
        <v>563</v>
      </c>
      <c r="C141" t="s">
        <v>564</v>
      </c>
      <c r="D141" t="s">
        <v>565</v>
      </c>
      <c r="F141" t="s">
        <v>30</v>
      </c>
      <c r="G141">
        <v>2</v>
      </c>
      <c r="H141">
        <v>35</v>
      </c>
      <c r="I141">
        <v>0</v>
      </c>
      <c r="J141" t="s">
        <v>226</v>
      </c>
      <c r="K141" t="s">
        <v>257</v>
      </c>
      <c r="L141">
        <f>(tblSales[[#This Row],[Quantity]]*tblSales[[#This Row],[UnitPrice]])-tblSales[[#This Row],[Discount]]</f>
        <v>70</v>
      </c>
      <c r="M141" s="6" t="str">
        <f>TEXT(tblSales[[#This Row],[SaleDate]],"mmm")</f>
        <v>May</v>
      </c>
      <c r="N141">
        <f>HOUR(tblSales[[#This Row],[SaleTime]])</f>
        <v>12</v>
      </c>
      <c r="O141" s="6" t="str">
        <f>TEXT(tblSales[[#This Row],[SaleDate]],"ddd")</f>
        <v>Wed</v>
      </c>
      <c r="P141" t="s">
        <v>3</v>
      </c>
      <c r="Q141" t="s">
        <v>31</v>
      </c>
      <c r="R141" t="s">
        <v>129</v>
      </c>
      <c r="S141">
        <v>18</v>
      </c>
      <c r="T141">
        <f>tblSales[[#This Row],[Quantity]]*tblSales[[#This Row],[CostPrice]]</f>
        <v>36</v>
      </c>
      <c r="U141">
        <f>tblSales[[#This Row],[LineTotal]]-tblSales[[#This Row],[LineCost]]</f>
        <v>34</v>
      </c>
      <c r="V141" s="9">
        <f>IF(tblSales[[#This Row],[LineTotal]]=0,0,tblSales[[#This Row],[GrossProfit]]/tblSales[[#This Row],[LineTotal]])</f>
        <v>0.48571428571428571</v>
      </c>
      <c r="W141" s="11">
        <f>WEEKDAY(tblSales[[#This Row],[SaleDate]],2)</f>
        <v>3</v>
      </c>
    </row>
    <row r="142" spans="1:23" x14ac:dyDescent="0.45">
      <c r="A142" t="s">
        <v>556</v>
      </c>
      <c r="B142" t="s">
        <v>557</v>
      </c>
      <c r="C142" t="s">
        <v>558</v>
      </c>
      <c r="D142" t="s">
        <v>559</v>
      </c>
      <c r="E142" t="s">
        <v>145</v>
      </c>
      <c r="F142" t="s">
        <v>60</v>
      </c>
      <c r="G142">
        <v>1</v>
      </c>
      <c r="H142">
        <v>8</v>
      </c>
      <c r="I142">
        <v>0</v>
      </c>
      <c r="J142" t="s">
        <v>225</v>
      </c>
      <c r="K142" t="s">
        <v>252</v>
      </c>
      <c r="L142">
        <f>(tblSales[[#This Row],[Quantity]]*tblSales[[#This Row],[UnitPrice]])-tblSales[[#This Row],[Discount]]</f>
        <v>8</v>
      </c>
      <c r="M142" s="6" t="str">
        <f>TEXT(tblSales[[#This Row],[SaleDate]],"mmm")</f>
        <v>May</v>
      </c>
      <c r="N142">
        <f>HOUR(tblSales[[#This Row],[SaleTime]])</f>
        <v>19</v>
      </c>
      <c r="O142" s="6" t="str">
        <f>TEXT(tblSales[[#This Row],[SaleDate]],"ddd")</f>
        <v>Fri</v>
      </c>
      <c r="P142" t="s">
        <v>5</v>
      </c>
      <c r="Q142" t="s">
        <v>61</v>
      </c>
      <c r="R142" t="s">
        <v>118</v>
      </c>
      <c r="S142">
        <v>2</v>
      </c>
      <c r="T142">
        <f>tblSales[[#This Row],[Quantity]]*tblSales[[#This Row],[CostPrice]]</f>
        <v>2</v>
      </c>
      <c r="U142">
        <f>tblSales[[#This Row],[LineTotal]]-tblSales[[#This Row],[LineCost]]</f>
        <v>6</v>
      </c>
      <c r="V142" s="9">
        <f>IF(tblSales[[#This Row],[LineTotal]]=0,0,tblSales[[#This Row],[GrossProfit]]/tblSales[[#This Row],[LineTotal]])</f>
        <v>0.75</v>
      </c>
      <c r="W142" s="11">
        <f>WEEKDAY(tblSales[[#This Row],[SaleDate]],2)</f>
        <v>5</v>
      </c>
    </row>
    <row r="143" spans="1:23" x14ac:dyDescent="0.45">
      <c r="A143" t="s">
        <v>672</v>
      </c>
      <c r="B143" t="s">
        <v>673</v>
      </c>
      <c r="C143" t="s">
        <v>674</v>
      </c>
      <c r="D143" t="s">
        <v>675</v>
      </c>
      <c r="F143" t="s">
        <v>66</v>
      </c>
      <c r="G143">
        <v>1</v>
      </c>
      <c r="H143">
        <v>12</v>
      </c>
      <c r="I143">
        <v>0</v>
      </c>
      <c r="J143" t="s">
        <v>225</v>
      </c>
      <c r="K143" t="s">
        <v>257</v>
      </c>
      <c r="L143">
        <f>(tblSales[[#This Row],[Quantity]]*tblSales[[#This Row],[UnitPrice]])-tblSales[[#This Row],[Discount]]</f>
        <v>12</v>
      </c>
      <c r="M143" s="6" t="str">
        <f>TEXT(tblSales[[#This Row],[SaleDate]],"mmm")</f>
        <v>Jun</v>
      </c>
      <c r="N143">
        <f>HOUR(tblSales[[#This Row],[SaleTime]])</f>
        <v>19</v>
      </c>
      <c r="O143" s="6" t="str">
        <f>TEXT(tblSales[[#This Row],[SaleDate]],"ddd")</f>
        <v>Mon</v>
      </c>
      <c r="P143" t="s">
        <v>5</v>
      </c>
      <c r="Q143" t="s">
        <v>67</v>
      </c>
      <c r="R143" t="s">
        <v>118</v>
      </c>
      <c r="S143">
        <v>3</v>
      </c>
      <c r="T143">
        <f>tblSales[[#This Row],[Quantity]]*tblSales[[#This Row],[CostPrice]]</f>
        <v>3</v>
      </c>
      <c r="U143">
        <f>tblSales[[#This Row],[LineTotal]]-tblSales[[#This Row],[LineCost]]</f>
        <v>9</v>
      </c>
      <c r="V143" s="9">
        <f>IF(tblSales[[#This Row],[LineTotal]]=0,0,tblSales[[#This Row],[GrossProfit]]/tblSales[[#This Row],[LineTotal]])</f>
        <v>0.75</v>
      </c>
      <c r="W143" s="11">
        <f>WEEKDAY(tblSales[[#This Row],[SaleDate]],2)</f>
        <v>1</v>
      </c>
    </row>
    <row r="144" spans="1:23" x14ac:dyDescent="0.45">
      <c r="A144" t="s">
        <v>676</v>
      </c>
      <c r="B144" t="s">
        <v>673</v>
      </c>
      <c r="C144" t="s">
        <v>674</v>
      </c>
      <c r="D144" t="s">
        <v>675</v>
      </c>
      <c r="F144" t="s">
        <v>60</v>
      </c>
      <c r="G144">
        <v>1</v>
      </c>
      <c r="H144">
        <v>8</v>
      </c>
      <c r="I144">
        <v>0</v>
      </c>
      <c r="J144" t="s">
        <v>225</v>
      </c>
      <c r="K144" t="s">
        <v>257</v>
      </c>
      <c r="L144">
        <f>(tblSales[[#This Row],[Quantity]]*tblSales[[#This Row],[UnitPrice]])-tblSales[[#This Row],[Discount]]</f>
        <v>8</v>
      </c>
      <c r="M144" s="6" t="str">
        <f>TEXT(tblSales[[#This Row],[SaleDate]],"mmm")</f>
        <v>Jun</v>
      </c>
      <c r="N144">
        <f>HOUR(tblSales[[#This Row],[SaleTime]])</f>
        <v>19</v>
      </c>
      <c r="O144" s="6" t="str">
        <f>TEXT(tblSales[[#This Row],[SaleDate]],"ddd")</f>
        <v>Mon</v>
      </c>
      <c r="P144" t="s">
        <v>5</v>
      </c>
      <c r="Q144" t="s">
        <v>61</v>
      </c>
      <c r="R144" t="s">
        <v>118</v>
      </c>
      <c r="S144">
        <v>2</v>
      </c>
      <c r="T144">
        <f>tblSales[[#This Row],[Quantity]]*tblSales[[#This Row],[CostPrice]]</f>
        <v>2</v>
      </c>
      <c r="U144">
        <f>tblSales[[#This Row],[LineTotal]]-tblSales[[#This Row],[LineCost]]</f>
        <v>6</v>
      </c>
      <c r="V144" s="9">
        <f>IF(tblSales[[#This Row],[LineTotal]]=0,0,tblSales[[#This Row],[GrossProfit]]/tblSales[[#This Row],[LineTotal]])</f>
        <v>0.75</v>
      </c>
      <c r="W144" s="11">
        <f>WEEKDAY(tblSales[[#This Row],[SaleDate]],2)</f>
        <v>1</v>
      </c>
    </row>
    <row r="145" spans="1:23" x14ac:dyDescent="0.45">
      <c r="A145" t="s">
        <v>677</v>
      </c>
      <c r="B145" t="s">
        <v>673</v>
      </c>
      <c r="C145" t="s">
        <v>674</v>
      </c>
      <c r="D145" t="s">
        <v>675</v>
      </c>
      <c r="F145" t="s">
        <v>40</v>
      </c>
      <c r="G145">
        <v>2</v>
      </c>
      <c r="H145">
        <v>60</v>
      </c>
      <c r="I145">
        <v>0</v>
      </c>
      <c r="J145" t="s">
        <v>225</v>
      </c>
      <c r="K145" t="s">
        <v>257</v>
      </c>
      <c r="L145">
        <f>(tblSales[[#This Row],[Quantity]]*tblSales[[#This Row],[UnitPrice]])-tblSales[[#This Row],[Discount]]</f>
        <v>120</v>
      </c>
      <c r="M145" s="6" t="str">
        <f>TEXT(tblSales[[#This Row],[SaleDate]],"mmm")</f>
        <v>Jun</v>
      </c>
      <c r="N145">
        <f>HOUR(tblSales[[#This Row],[SaleTime]])</f>
        <v>19</v>
      </c>
      <c r="O145" s="6" t="str">
        <f>TEXT(tblSales[[#This Row],[SaleDate]],"ddd")</f>
        <v>Mon</v>
      </c>
      <c r="P145" t="s">
        <v>4</v>
      </c>
      <c r="Q145" t="s">
        <v>41</v>
      </c>
      <c r="R145" t="s">
        <v>118</v>
      </c>
      <c r="S145">
        <v>32</v>
      </c>
      <c r="T145">
        <f>tblSales[[#This Row],[Quantity]]*tblSales[[#This Row],[CostPrice]]</f>
        <v>64</v>
      </c>
      <c r="U145">
        <f>tblSales[[#This Row],[LineTotal]]-tblSales[[#This Row],[LineCost]]</f>
        <v>56</v>
      </c>
      <c r="V145" s="9">
        <f>IF(tblSales[[#This Row],[LineTotal]]=0,0,tblSales[[#This Row],[GrossProfit]]/tblSales[[#This Row],[LineTotal]])</f>
        <v>0.46666666666666667</v>
      </c>
      <c r="W145" s="11">
        <f>WEEKDAY(tblSales[[#This Row],[SaleDate]],2)</f>
        <v>1</v>
      </c>
    </row>
    <row r="146" spans="1:23" x14ac:dyDescent="0.45">
      <c r="A146" t="s">
        <v>448</v>
      </c>
      <c r="B146" t="s">
        <v>449</v>
      </c>
      <c r="C146" t="s">
        <v>450</v>
      </c>
      <c r="D146" t="s">
        <v>451</v>
      </c>
      <c r="E146" t="s">
        <v>178</v>
      </c>
      <c r="F146" t="s">
        <v>40</v>
      </c>
      <c r="G146">
        <v>1</v>
      </c>
      <c r="H146">
        <v>60</v>
      </c>
      <c r="I146">
        <v>0</v>
      </c>
      <c r="J146" t="s">
        <v>225</v>
      </c>
      <c r="K146" t="s">
        <v>257</v>
      </c>
      <c r="L146">
        <f>(tblSales[[#This Row],[Quantity]]*tblSales[[#This Row],[UnitPrice]])-tblSales[[#This Row],[Discount]]</f>
        <v>60</v>
      </c>
      <c r="M146" s="6" t="str">
        <f>TEXT(tblSales[[#This Row],[SaleDate]],"mmm")</f>
        <v>Jun</v>
      </c>
      <c r="N146">
        <f>HOUR(tblSales[[#This Row],[SaleTime]])</f>
        <v>12</v>
      </c>
      <c r="O146" s="6" t="str">
        <f>TEXT(tblSales[[#This Row],[SaleDate]],"ddd")</f>
        <v>Wed</v>
      </c>
      <c r="P146" t="s">
        <v>4</v>
      </c>
      <c r="Q146" t="s">
        <v>41</v>
      </c>
      <c r="R146" t="s">
        <v>118</v>
      </c>
      <c r="S146">
        <v>32</v>
      </c>
      <c r="T146">
        <f>tblSales[[#This Row],[Quantity]]*tblSales[[#This Row],[CostPrice]]</f>
        <v>32</v>
      </c>
      <c r="U146">
        <f>tblSales[[#This Row],[LineTotal]]-tblSales[[#This Row],[LineCost]]</f>
        <v>28</v>
      </c>
      <c r="V146" s="9">
        <f>IF(tblSales[[#This Row],[LineTotal]]=0,0,tblSales[[#This Row],[GrossProfit]]/tblSales[[#This Row],[LineTotal]])</f>
        <v>0.46666666666666667</v>
      </c>
      <c r="W146" s="11">
        <f>WEEKDAY(tblSales[[#This Row],[SaleDate]],2)</f>
        <v>3</v>
      </c>
    </row>
    <row r="147" spans="1:23" x14ac:dyDescent="0.45">
      <c r="A147" t="s">
        <v>452</v>
      </c>
      <c r="B147" t="s">
        <v>449</v>
      </c>
      <c r="C147" t="s">
        <v>450</v>
      </c>
      <c r="D147" t="s">
        <v>451</v>
      </c>
      <c r="E147" t="s">
        <v>178</v>
      </c>
      <c r="F147" t="s">
        <v>50</v>
      </c>
      <c r="G147">
        <v>1</v>
      </c>
      <c r="H147">
        <v>12</v>
      </c>
      <c r="I147">
        <v>0</v>
      </c>
      <c r="J147" t="s">
        <v>225</v>
      </c>
      <c r="K147" t="s">
        <v>257</v>
      </c>
      <c r="L147">
        <f>(tblSales[[#This Row],[Quantity]]*tblSales[[#This Row],[UnitPrice]])-tblSales[[#This Row],[Discount]]</f>
        <v>12</v>
      </c>
      <c r="M147" s="6" t="str">
        <f>TEXT(tblSales[[#This Row],[SaleDate]],"mmm")</f>
        <v>Jun</v>
      </c>
      <c r="N147">
        <f>HOUR(tblSales[[#This Row],[SaleTime]])</f>
        <v>12</v>
      </c>
      <c r="O147" s="6" t="str">
        <f>TEXT(tblSales[[#This Row],[SaleDate]],"ddd")</f>
        <v>Wed</v>
      </c>
      <c r="P147" t="s">
        <v>5</v>
      </c>
      <c r="Q147" t="s">
        <v>51</v>
      </c>
      <c r="R147" t="s">
        <v>118</v>
      </c>
      <c r="S147">
        <v>5</v>
      </c>
      <c r="T147">
        <f>tblSales[[#This Row],[Quantity]]*tblSales[[#This Row],[CostPrice]]</f>
        <v>5</v>
      </c>
      <c r="U147">
        <f>tblSales[[#This Row],[LineTotal]]-tblSales[[#This Row],[LineCost]]</f>
        <v>7</v>
      </c>
      <c r="V147" s="9">
        <f>IF(tblSales[[#This Row],[LineTotal]]=0,0,tblSales[[#This Row],[GrossProfit]]/tblSales[[#This Row],[LineTotal]])</f>
        <v>0.58333333333333337</v>
      </c>
      <c r="W147" s="11">
        <f>WEEKDAY(tblSales[[#This Row],[SaleDate]],2)</f>
        <v>3</v>
      </c>
    </row>
    <row r="148" spans="1:23" x14ac:dyDescent="0.45">
      <c r="A148" t="s">
        <v>453</v>
      </c>
      <c r="B148" t="s">
        <v>449</v>
      </c>
      <c r="C148" t="s">
        <v>450</v>
      </c>
      <c r="D148" t="s">
        <v>451</v>
      </c>
      <c r="E148" t="s">
        <v>178</v>
      </c>
      <c r="F148" t="s">
        <v>80</v>
      </c>
      <c r="G148">
        <v>2</v>
      </c>
      <c r="H148">
        <v>15</v>
      </c>
      <c r="I148">
        <v>0</v>
      </c>
      <c r="J148" t="s">
        <v>225</v>
      </c>
      <c r="K148" t="s">
        <v>257</v>
      </c>
      <c r="L148">
        <f>(tblSales[[#This Row],[Quantity]]*tblSales[[#This Row],[UnitPrice]])-tblSales[[#This Row],[Discount]]</f>
        <v>30</v>
      </c>
      <c r="M148" s="6" t="str">
        <f>TEXT(tblSales[[#This Row],[SaleDate]],"mmm")</f>
        <v>Jun</v>
      </c>
      <c r="N148">
        <f>HOUR(tblSales[[#This Row],[SaleTime]])</f>
        <v>12</v>
      </c>
      <c r="O148" s="6" t="str">
        <f>TEXT(tblSales[[#This Row],[SaleDate]],"ddd")</f>
        <v>Wed</v>
      </c>
      <c r="P148" t="s">
        <v>7</v>
      </c>
      <c r="Q148" t="s">
        <v>81</v>
      </c>
      <c r="R148" t="s">
        <v>118</v>
      </c>
      <c r="S148">
        <v>6</v>
      </c>
      <c r="T148">
        <f>tblSales[[#This Row],[Quantity]]*tblSales[[#This Row],[CostPrice]]</f>
        <v>12</v>
      </c>
      <c r="U148">
        <f>tblSales[[#This Row],[LineTotal]]-tblSales[[#This Row],[LineCost]]</f>
        <v>18</v>
      </c>
      <c r="V148" s="9">
        <f>IF(tblSales[[#This Row],[LineTotal]]=0,0,tblSales[[#This Row],[GrossProfit]]/tblSales[[#This Row],[LineTotal]])</f>
        <v>0.6</v>
      </c>
      <c r="W148" s="11">
        <f>WEEKDAY(tblSales[[#This Row],[SaleDate]],2)</f>
        <v>3</v>
      </c>
    </row>
    <row r="149" spans="1:23" x14ac:dyDescent="0.45">
      <c r="A149" t="s">
        <v>463</v>
      </c>
      <c r="B149" t="s">
        <v>464</v>
      </c>
      <c r="C149" t="s">
        <v>465</v>
      </c>
      <c r="D149" t="s">
        <v>466</v>
      </c>
      <c r="F149" t="s">
        <v>54</v>
      </c>
      <c r="G149">
        <v>1</v>
      </c>
      <c r="H149">
        <v>12</v>
      </c>
      <c r="I149">
        <v>5</v>
      </c>
      <c r="J149" t="s">
        <v>225</v>
      </c>
      <c r="K149" t="s">
        <v>257</v>
      </c>
      <c r="L149">
        <f>(tblSales[[#This Row],[Quantity]]*tblSales[[#This Row],[UnitPrice]])-tblSales[[#This Row],[Discount]]</f>
        <v>7</v>
      </c>
      <c r="M149" s="6" t="str">
        <f>TEXT(tblSales[[#This Row],[SaleDate]],"mmm")</f>
        <v>Jun</v>
      </c>
      <c r="N149">
        <f>HOUR(tblSales[[#This Row],[SaleTime]])</f>
        <v>21</v>
      </c>
      <c r="O149" s="6" t="str">
        <f>TEXT(tblSales[[#This Row],[SaleDate]],"ddd")</f>
        <v>Tue</v>
      </c>
      <c r="P149" t="s">
        <v>5</v>
      </c>
      <c r="Q149" t="s">
        <v>55</v>
      </c>
      <c r="R149" t="s">
        <v>118</v>
      </c>
      <c r="S149">
        <v>5</v>
      </c>
      <c r="T149">
        <f>tblSales[[#This Row],[Quantity]]*tblSales[[#This Row],[CostPrice]]</f>
        <v>5</v>
      </c>
      <c r="U149">
        <f>tblSales[[#This Row],[LineTotal]]-tblSales[[#This Row],[LineCost]]</f>
        <v>2</v>
      </c>
      <c r="V149" s="9">
        <f>IF(tblSales[[#This Row],[LineTotal]]=0,0,tblSales[[#This Row],[GrossProfit]]/tblSales[[#This Row],[LineTotal]])</f>
        <v>0.2857142857142857</v>
      </c>
      <c r="W149" s="11">
        <f>WEEKDAY(tblSales[[#This Row],[SaleDate]],2)</f>
        <v>2</v>
      </c>
    </row>
    <row r="150" spans="1:23" x14ac:dyDescent="0.45">
      <c r="A150" t="s">
        <v>467</v>
      </c>
      <c r="B150" t="s">
        <v>464</v>
      </c>
      <c r="C150" t="s">
        <v>465</v>
      </c>
      <c r="D150" t="s">
        <v>466</v>
      </c>
      <c r="F150" t="s">
        <v>44</v>
      </c>
      <c r="G150">
        <v>1</v>
      </c>
      <c r="H150">
        <v>72</v>
      </c>
      <c r="I150">
        <v>5</v>
      </c>
      <c r="J150" t="s">
        <v>225</v>
      </c>
      <c r="K150" t="s">
        <v>257</v>
      </c>
      <c r="L150">
        <f>(tblSales[[#This Row],[Quantity]]*tblSales[[#This Row],[UnitPrice]])-tblSales[[#This Row],[Discount]]</f>
        <v>67</v>
      </c>
      <c r="M150" s="6" t="str">
        <f>TEXT(tblSales[[#This Row],[SaleDate]],"mmm")</f>
        <v>Jun</v>
      </c>
      <c r="N150">
        <f>HOUR(tblSales[[#This Row],[SaleTime]])</f>
        <v>21</v>
      </c>
      <c r="O150" s="6" t="str">
        <f>TEXT(tblSales[[#This Row],[SaleDate]],"ddd")</f>
        <v>Tue</v>
      </c>
      <c r="P150" t="s">
        <v>4</v>
      </c>
      <c r="Q150" t="s">
        <v>45</v>
      </c>
      <c r="R150" t="s">
        <v>118</v>
      </c>
      <c r="S150">
        <v>38</v>
      </c>
      <c r="T150">
        <f>tblSales[[#This Row],[Quantity]]*tblSales[[#This Row],[CostPrice]]</f>
        <v>38</v>
      </c>
      <c r="U150">
        <f>tblSales[[#This Row],[LineTotal]]-tblSales[[#This Row],[LineCost]]</f>
        <v>29</v>
      </c>
      <c r="V150" s="9">
        <f>IF(tblSales[[#This Row],[LineTotal]]=0,0,tblSales[[#This Row],[GrossProfit]]/tblSales[[#This Row],[LineTotal]])</f>
        <v>0.43283582089552236</v>
      </c>
      <c r="W150" s="11">
        <f>WEEKDAY(tblSales[[#This Row],[SaleDate]],2)</f>
        <v>2</v>
      </c>
    </row>
    <row r="151" spans="1:23" x14ac:dyDescent="0.45">
      <c r="A151" t="s">
        <v>669</v>
      </c>
      <c r="B151" t="s">
        <v>670</v>
      </c>
      <c r="C151" t="s">
        <v>465</v>
      </c>
      <c r="D151" t="s">
        <v>671</v>
      </c>
      <c r="F151" t="s">
        <v>54</v>
      </c>
      <c r="G151">
        <v>1</v>
      </c>
      <c r="H151">
        <v>12</v>
      </c>
      <c r="I151">
        <v>5</v>
      </c>
      <c r="J151" t="s">
        <v>226</v>
      </c>
      <c r="K151" t="s">
        <v>257</v>
      </c>
      <c r="L151">
        <f>(tblSales[[#This Row],[Quantity]]*tblSales[[#This Row],[UnitPrice]])-tblSales[[#This Row],[Discount]]</f>
        <v>7</v>
      </c>
      <c r="M151" s="6" t="str">
        <f>TEXT(tblSales[[#This Row],[SaleDate]],"mmm")</f>
        <v>Jun</v>
      </c>
      <c r="N151">
        <f>HOUR(tblSales[[#This Row],[SaleTime]])</f>
        <v>20</v>
      </c>
      <c r="O151" s="6" t="str">
        <f>TEXT(tblSales[[#This Row],[SaleDate]],"ddd")</f>
        <v>Tue</v>
      </c>
      <c r="P151" t="s">
        <v>5</v>
      </c>
      <c r="Q151" t="s">
        <v>55</v>
      </c>
      <c r="R151" t="s">
        <v>129</v>
      </c>
      <c r="S151">
        <v>5</v>
      </c>
      <c r="T151">
        <f>tblSales[[#This Row],[Quantity]]*tblSales[[#This Row],[CostPrice]]</f>
        <v>5</v>
      </c>
      <c r="U151">
        <f>tblSales[[#This Row],[LineTotal]]-tblSales[[#This Row],[LineCost]]</f>
        <v>2</v>
      </c>
      <c r="V151" s="9">
        <f>IF(tblSales[[#This Row],[LineTotal]]=0,0,tblSales[[#This Row],[GrossProfit]]/tblSales[[#This Row],[LineTotal]])</f>
        <v>0.2857142857142857</v>
      </c>
      <c r="W151" s="11">
        <f>WEEKDAY(tblSales[[#This Row],[SaleDate]],2)</f>
        <v>2</v>
      </c>
    </row>
    <row r="152" spans="1:23" x14ac:dyDescent="0.45">
      <c r="A152" t="s">
        <v>308</v>
      </c>
      <c r="B152" t="s">
        <v>309</v>
      </c>
      <c r="C152" t="s">
        <v>310</v>
      </c>
      <c r="D152" t="s">
        <v>311</v>
      </c>
      <c r="E152" t="s">
        <v>145</v>
      </c>
      <c r="F152" t="s">
        <v>52</v>
      </c>
      <c r="G152">
        <v>2</v>
      </c>
      <c r="H152">
        <v>12</v>
      </c>
      <c r="I152">
        <v>0</v>
      </c>
      <c r="J152" t="s">
        <v>225</v>
      </c>
      <c r="K152" t="s">
        <v>252</v>
      </c>
      <c r="L152">
        <f>(tblSales[[#This Row],[Quantity]]*tblSales[[#This Row],[UnitPrice]])-tblSales[[#This Row],[Discount]]</f>
        <v>24</v>
      </c>
      <c r="M152" s="6" t="str">
        <f>TEXT(tblSales[[#This Row],[SaleDate]],"mmm")</f>
        <v>Jun</v>
      </c>
      <c r="N152">
        <f>HOUR(tblSales[[#This Row],[SaleTime]])</f>
        <v>13</v>
      </c>
      <c r="O152" s="6" t="str">
        <f>TEXT(tblSales[[#This Row],[SaleDate]],"ddd")</f>
        <v>Thu</v>
      </c>
      <c r="P152" t="s">
        <v>5</v>
      </c>
      <c r="Q152" t="s">
        <v>53</v>
      </c>
      <c r="R152" t="s">
        <v>118</v>
      </c>
      <c r="S152">
        <v>5</v>
      </c>
      <c r="T152">
        <f>tblSales[[#This Row],[Quantity]]*tblSales[[#This Row],[CostPrice]]</f>
        <v>10</v>
      </c>
      <c r="U152">
        <f>tblSales[[#This Row],[LineTotal]]-tblSales[[#This Row],[LineCost]]</f>
        <v>14</v>
      </c>
      <c r="V152" s="9">
        <f>IF(tblSales[[#This Row],[LineTotal]]=0,0,tblSales[[#This Row],[GrossProfit]]/tblSales[[#This Row],[LineTotal]])</f>
        <v>0.58333333333333337</v>
      </c>
      <c r="W152" s="11">
        <f>WEEKDAY(tblSales[[#This Row],[SaleDate]],2)</f>
        <v>4</v>
      </c>
    </row>
    <row r="153" spans="1:23" x14ac:dyDescent="0.45">
      <c r="A153" t="s">
        <v>312</v>
      </c>
      <c r="B153" t="s">
        <v>309</v>
      </c>
      <c r="C153" t="s">
        <v>310</v>
      </c>
      <c r="D153" t="s">
        <v>311</v>
      </c>
      <c r="E153" t="s">
        <v>145</v>
      </c>
      <c r="F153" t="s">
        <v>10</v>
      </c>
      <c r="G153">
        <v>2</v>
      </c>
      <c r="H153">
        <v>55</v>
      </c>
      <c r="I153">
        <v>0</v>
      </c>
      <c r="J153" t="s">
        <v>225</v>
      </c>
      <c r="K153" t="s">
        <v>252</v>
      </c>
      <c r="L153">
        <f>(tblSales[[#This Row],[Quantity]]*tblSales[[#This Row],[UnitPrice]])-tblSales[[#This Row],[Discount]]</f>
        <v>110</v>
      </c>
      <c r="M153" s="6" t="str">
        <f>TEXT(tblSales[[#This Row],[SaleDate]],"mmm")</f>
        <v>Jun</v>
      </c>
      <c r="N153">
        <f>HOUR(tblSales[[#This Row],[SaleTime]])</f>
        <v>13</v>
      </c>
      <c r="O153" s="6" t="str">
        <f>TEXT(tblSales[[#This Row],[SaleDate]],"ddd")</f>
        <v>Thu</v>
      </c>
      <c r="P153" t="s">
        <v>1</v>
      </c>
      <c r="Q153" t="s">
        <v>11</v>
      </c>
      <c r="R153" t="s">
        <v>118</v>
      </c>
      <c r="S153">
        <v>30</v>
      </c>
      <c r="T153">
        <f>tblSales[[#This Row],[Quantity]]*tblSales[[#This Row],[CostPrice]]</f>
        <v>60</v>
      </c>
      <c r="U153">
        <f>tblSales[[#This Row],[LineTotal]]-tblSales[[#This Row],[LineCost]]</f>
        <v>50</v>
      </c>
      <c r="V153" s="9">
        <f>IF(tblSales[[#This Row],[LineTotal]]=0,0,tblSales[[#This Row],[GrossProfit]]/tblSales[[#This Row],[LineTotal]])</f>
        <v>0.45454545454545453</v>
      </c>
      <c r="W153" s="11">
        <f>WEEKDAY(tblSales[[#This Row],[SaleDate]],2)</f>
        <v>4</v>
      </c>
    </row>
    <row r="154" spans="1:23" x14ac:dyDescent="0.45">
      <c r="A154" t="s">
        <v>411</v>
      </c>
      <c r="B154" t="s">
        <v>412</v>
      </c>
      <c r="C154" t="s">
        <v>310</v>
      </c>
      <c r="D154" t="s">
        <v>413</v>
      </c>
      <c r="E154" t="s">
        <v>132</v>
      </c>
      <c r="F154" t="s">
        <v>74</v>
      </c>
      <c r="G154">
        <v>1</v>
      </c>
      <c r="H154">
        <v>28</v>
      </c>
      <c r="I154">
        <v>0</v>
      </c>
      <c r="J154" t="s">
        <v>226</v>
      </c>
      <c r="K154" t="s">
        <v>252</v>
      </c>
      <c r="L154">
        <f>(tblSales[[#This Row],[Quantity]]*tblSales[[#This Row],[UnitPrice]])-tblSales[[#This Row],[Discount]]</f>
        <v>28</v>
      </c>
      <c r="M154" s="6" t="str">
        <f>TEXT(tblSales[[#This Row],[SaleDate]],"mmm")</f>
        <v>Jun</v>
      </c>
      <c r="N154">
        <f>HOUR(tblSales[[#This Row],[SaleTime]])</f>
        <v>13</v>
      </c>
      <c r="O154" s="6" t="str">
        <f>TEXT(tblSales[[#This Row],[SaleDate]],"ddd")</f>
        <v>Thu</v>
      </c>
      <c r="P154" t="s">
        <v>6</v>
      </c>
      <c r="Q154" t="s">
        <v>75</v>
      </c>
      <c r="R154" t="s">
        <v>129</v>
      </c>
      <c r="S154">
        <v>12</v>
      </c>
      <c r="T154">
        <f>tblSales[[#This Row],[Quantity]]*tblSales[[#This Row],[CostPrice]]</f>
        <v>12</v>
      </c>
      <c r="U154">
        <f>tblSales[[#This Row],[LineTotal]]-tblSales[[#This Row],[LineCost]]</f>
        <v>16</v>
      </c>
      <c r="V154" s="9">
        <f>IF(tblSales[[#This Row],[LineTotal]]=0,0,tblSales[[#This Row],[GrossProfit]]/tblSales[[#This Row],[LineTotal]])</f>
        <v>0.5714285714285714</v>
      </c>
      <c r="W154" s="11">
        <f>WEEKDAY(tblSales[[#This Row],[SaleDate]],2)</f>
        <v>4</v>
      </c>
    </row>
    <row r="155" spans="1:23" x14ac:dyDescent="0.45">
      <c r="A155" t="s">
        <v>414</v>
      </c>
      <c r="B155" t="s">
        <v>412</v>
      </c>
      <c r="C155" t="s">
        <v>310</v>
      </c>
      <c r="D155" t="s">
        <v>413</v>
      </c>
      <c r="E155" t="s">
        <v>132</v>
      </c>
      <c r="F155" t="s">
        <v>80</v>
      </c>
      <c r="G155">
        <v>1</v>
      </c>
      <c r="H155">
        <v>15</v>
      </c>
      <c r="I155">
        <v>0</v>
      </c>
      <c r="J155" t="s">
        <v>226</v>
      </c>
      <c r="K155" t="s">
        <v>252</v>
      </c>
      <c r="L155">
        <f>(tblSales[[#This Row],[Quantity]]*tblSales[[#This Row],[UnitPrice]])-tblSales[[#This Row],[Discount]]</f>
        <v>15</v>
      </c>
      <c r="M155" s="6" t="str">
        <f>TEXT(tblSales[[#This Row],[SaleDate]],"mmm")</f>
        <v>Jun</v>
      </c>
      <c r="N155">
        <f>HOUR(tblSales[[#This Row],[SaleTime]])</f>
        <v>13</v>
      </c>
      <c r="O155" s="6" t="str">
        <f>TEXT(tblSales[[#This Row],[SaleDate]],"ddd")</f>
        <v>Thu</v>
      </c>
      <c r="P155" t="s">
        <v>7</v>
      </c>
      <c r="Q155" t="s">
        <v>81</v>
      </c>
      <c r="R155" t="s">
        <v>129</v>
      </c>
      <c r="S155">
        <v>6</v>
      </c>
      <c r="T155">
        <f>tblSales[[#This Row],[Quantity]]*tblSales[[#This Row],[CostPrice]]</f>
        <v>6</v>
      </c>
      <c r="U155">
        <f>tblSales[[#This Row],[LineTotal]]-tblSales[[#This Row],[LineCost]]</f>
        <v>9</v>
      </c>
      <c r="V155" s="9">
        <f>IF(tblSales[[#This Row],[LineTotal]]=0,0,tblSales[[#This Row],[GrossProfit]]/tblSales[[#This Row],[LineTotal]])</f>
        <v>0.6</v>
      </c>
      <c r="W155" s="11">
        <f>WEEKDAY(tblSales[[#This Row],[SaleDate]],2)</f>
        <v>4</v>
      </c>
    </row>
    <row r="156" spans="1:23" x14ac:dyDescent="0.45">
      <c r="A156" t="s">
        <v>490</v>
      </c>
      <c r="B156" t="s">
        <v>491</v>
      </c>
      <c r="C156" t="s">
        <v>310</v>
      </c>
      <c r="D156" t="s">
        <v>492</v>
      </c>
      <c r="E156" t="s">
        <v>181</v>
      </c>
      <c r="F156" t="s">
        <v>80</v>
      </c>
      <c r="G156">
        <v>1</v>
      </c>
      <c r="H156">
        <v>15</v>
      </c>
      <c r="I156">
        <v>0</v>
      </c>
      <c r="J156" t="s">
        <v>226</v>
      </c>
      <c r="K156" t="s">
        <v>257</v>
      </c>
      <c r="L156">
        <f>(tblSales[[#This Row],[Quantity]]*tblSales[[#This Row],[UnitPrice]])-tblSales[[#This Row],[Discount]]</f>
        <v>15</v>
      </c>
      <c r="M156" s="6" t="str">
        <f>TEXT(tblSales[[#This Row],[SaleDate]],"mmm")</f>
        <v>Jun</v>
      </c>
      <c r="N156">
        <f>HOUR(tblSales[[#This Row],[SaleTime]])</f>
        <v>14</v>
      </c>
      <c r="O156" s="6" t="str">
        <f>TEXT(tblSales[[#This Row],[SaleDate]],"ddd")</f>
        <v>Thu</v>
      </c>
      <c r="P156" t="s">
        <v>7</v>
      </c>
      <c r="Q156" t="s">
        <v>81</v>
      </c>
      <c r="R156" t="s">
        <v>129</v>
      </c>
      <c r="S156">
        <v>6</v>
      </c>
      <c r="T156">
        <f>tblSales[[#This Row],[Quantity]]*tblSales[[#This Row],[CostPrice]]</f>
        <v>6</v>
      </c>
      <c r="U156">
        <f>tblSales[[#This Row],[LineTotal]]-tblSales[[#This Row],[LineCost]]</f>
        <v>9</v>
      </c>
      <c r="V156" s="9">
        <f>IF(tblSales[[#This Row],[LineTotal]]=0,0,tblSales[[#This Row],[GrossProfit]]/tblSales[[#This Row],[LineTotal]])</f>
        <v>0.6</v>
      </c>
      <c r="W156" s="11">
        <f>WEEKDAY(tblSales[[#This Row],[SaleDate]],2)</f>
        <v>4</v>
      </c>
    </row>
    <row r="157" spans="1:23" x14ac:dyDescent="0.45">
      <c r="A157" t="s">
        <v>443</v>
      </c>
      <c r="B157" t="s">
        <v>444</v>
      </c>
      <c r="C157" t="s">
        <v>445</v>
      </c>
      <c r="D157" t="s">
        <v>446</v>
      </c>
      <c r="E157" t="s">
        <v>178</v>
      </c>
      <c r="F157" t="s">
        <v>66</v>
      </c>
      <c r="G157">
        <v>1</v>
      </c>
      <c r="H157">
        <v>12</v>
      </c>
      <c r="I157">
        <v>0</v>
      </c>
      <c r="J157" t="s">
        <v>222</v>
      </c>
      <c r="K157" t="s">
        <v>252</v>
      </c>
      <c r="L157">
        <f>(tblSales[[#This Row],[Quantity]]*tblSales[[#This Row],[UnitPrice]])-tblSales[[#This Row],[Discount]]</f>
        <v>12</v>
      </c>
      <c r="M157" s="6" t="str">
        <f>TEXT(tblSales[[#This Row],[SaleDate]],"mmm")</f>
        <v>Jun</v>
      </c>
      <c r="N157">
        <f>HOUR(tblSales[[#This Row],[SaleTime]])</f>
        <v>14</v>
      </c>
      <c r="O157" s="6" t="str">
        <f>TEXT(tblSales[[#This Row],[SaleDate]],"ddd")</f>
        <v>Sat</v>
      </c>
      <c r="P157" t="s">
        <v>5</v>
      </c>
      <c r="Q157" t="s">
        <v>67</v>
      </c>
      <c r="R157" t="s">
        <v>223</v>
      </c>
      <c r="S157">
        <v>3</v>
      </c>
      <c r="T157">
        <f>tblSales[[#This Row],[Quantity]]*tblSales[[#This Row],[CostPrice]]</f>
        <v>3</v>
      </c>
      <c r="U157">
        <f>tblSales[[#This Row],[LineTotal]]-tblSales[[#This Row],[LineCost]]</f>
        <v>9</v>
      </c>
      <c r="V157" s="9">
        <f>IF(tblSales[[#This Row],[LineTotal]]=0,0,tblSales[[#This Row],[GrossProfit]]/tblSales[[#This Row],[LineTotal]])</f>
        <v>0.75</v>
      </c>
      <c r="W157" s="11">
        <f>WEEKDAY(tblSales[[#This Row],[SaleDate]],2)</f>
        <v>6</v>
      </c>
    </row>
    <row r="158" spans="1:23" x14ac:dyDescent="0.45">
      <c r="A158" t="s">
        <v>447</v>
      </c>
      <c r="B158" t="s">
        <v>444</v>
      </c>
      <c r="C158" t="s">
        <v>445</v>
      </c>
      <c r="D158" t="s">
        <v>446</v>
      </c>
      <c r="E158" t="s">
        <v>178</v>
      </c>
      <c r="F158" t="s">
        <v>82</v>
      </c>
      <c r="G158">
        <v>2</v>
      </c>
      <c r="H158">
        <v>18</v>
      </c>
      <c r="I158">
        <v>0</v>
      </c>
      <c r="J158" t="s">
        <v>222</v>
      </c>
      <c r="K158" t="s">
        <v>252</v>
      </c>
      <c r="L158">
        <f>(tblSales[[#This Row],[Quantity]]*tblSales[[#This Row],[UnitPrice]])-tblSales[[#This Row],[Discount]]</f>
        <v>36</v>
      </c>
      <c r="M158" s="6" t="str">
        <f>TEXT(tblSales[[#This Row],[SaleDate]],"mmm")</f>
        <v>Jun</v>
      </c>
      <c r="N158">
        <f>HOUR(tblSales[[#This Row],[SaleTime]])</f>
        <v>14</v>
      </c>
      <c r="O158" s="6" t="str">
        <f>TEXT(tblSales[[#This Row],[SaleDate]],"ddd")</f>
        <v>Sat</v>
      </c>
      <c r="P158" t="s">
        <v>7</v>
      </c>
      <c r="Q158" t="s">
        <v>83</v>
      </c>
      <c r="R158" t="s">
        <v>223</v>
      </c>
      <c r="S158">
        <v>8</v>
      </c>
      <c r="T158">
        <f>tblSales[[#This Row],[Quantity]]*tblSales[[#This Row],[CostPrice]]</f>
        <v>16</v>
      </c>
      <c r="U158">
        <f>tblSales[[#This Row],[LineTotal]]-tblSales[[#This Row],[LineCost]]</f>
        <v>20</v>
      </c>
      <c r="V158" s="9">
        <f>IF(tblSales[[#This Row],[LineTotal]]=0,0,tblSales[[#This Row],[GrossProfit]]/tblSales[[#This Row],[LineTotal]])</f>
        <v>0.55555555555555558</v>
      </c>
      <c r="W158" s="11">
        <f>WEEKDAY(tblSales[[#This Row],[SaleDate]],2)</f>
        <v>6</v>
      </c>
    </row>
    <row r="159" spans="1:23" x14ac:dyDescent="0.45">
      <c r="A159" t="s">
        <v>362</v>
      </c>
      <c r="B159" t="s">
        <v>363</v>
      </c>
      <c r="C159" t="s">
        <v>364</v>
      </c>
      <c r="D159" t="s">
        <v>365</v>
      </c>
      <c r="E159" t="s">
        <v>135</v>
      </c>
      <c r="F159" t="s">
        <v>30</v>
      </c>
      <c r="G159">
        <v>1</v>
      </c>
      <c r="H159">
        <v>35</v>
      </c>
      <c r="I159">
        <v>0</v>
      </c>
      <c r="J159" t="s">
        <v>222</v>
      </c>
      <c r="K159" t="s">
        <v>257</v>
      </c>
      <c r="L159">
        <f>(tblSales[[#This Row],[Quantity]]*tblSales[[#This Row],[UnitPrice]])-tblSales[[#This Row],[Discount]]</f>
        <v>35</v>
      </c>
      <c r="M159" s="6" t="str">
        <f>TEXT(tblSales[[#This Row],[SaleDate]],"mmm")</f>
        <v>Jun</v>
      </c>
      <c r="N159">
        <f>HOUR(tblSales[[#This Row],[SaleTime]])</f>
        <v>12</v>
      </c>
      <c r="O159" s="6" t="str">
        <f>TEXT(tblSales[[#This Row],[SaleDate]],"ddd")</f>
        <v>Tue</v>
      </c>
      <c r="P159" t="s">
        <v>3</v>
      </c>
      <c r="Q159" t="s">
        <v>31</v>
      </c>
      <c r="R159" t="s">
        <v>223</v>
      </c>
      <c r="S159">
        <v>18</v>
      </c>
      <c r="T159">
        <f>tblSales[[#This Row],[Quantity]]*tblSales[[#This Row],[CostPrice]]</f>
        <v>18</v>
      </c>
      <c r="U159">
        <f>tblSales[[#This Row],[LineTotal]]-tblSales[[#This Row],[LineCost]]</f>
        <v>17</v>
      </c>
      <c r="V159" s="9">
        <f>IF(tblSales[[#This Row],[LineTotal]]=0,0,tblSales[[#This Row],[GrossProfit]]/tblSales[[#This Row],[LineTotal]])</f>
        <v>0.48571428571428571</v>
      </c>
      <c r="W159" s="11">
        <f>WEEKDAY(tblSales[[#This Row],[SaleDate]],2)</f>
        <v>2</v>
      </c>
    </row>
    <row r="160" spans="1:23" x14ac:dyDescent="0.45">
      <c r="A160" t="s">
        <v>260</v>
      </c>
      <c r="B160" t="s">
        <v>261</v>
      </c>
      <c r="C160" t="s">
        <v>262</v>
      </c>
      <c r="D160" t="s">
        <v>263</v>
      </c>
      <c r="E160" t="s">
        <v>151</v>
      </c>
      <c r="F160" t="s">
        <v>86</v>
      </c>
      <c r="G160">
        <v>1</v>
      </c>
      <c r="H160">
        <v>28</v>
      </c>
      <c r="I160">
        <v>10</v>
      </c>
      <c r="J160" t="s">
        <v>222</v>
      </c>
      <c r="K160" t="s">
        <v>257</v>
      </c>
      <c r="L160">
        <f>(tblSales[[#This Row],[Quantity]]*tblSales[[#This Row],[UnitPrice]])-tblSales[[#This Row],[Discount]]</f>
        <v>18</v>
      </c>
      <c r="M160" s="6" t="str">
        <f>TEXT(tblSales[[#This Row],[SaleDate]],"mmm")</f>
        <v>Jun</v>
      </c>
      <c r="N160">
        <f>HOUR(tblSales[[#This Row],[SaleTime]])</f>
        <v>12</v>
      </c>
      <c r="O160" s="6" t="str">
        <f>TEXT(tblSales[[#This Row],[SaleDate]],"ddd")</f>
        <v>Fri</v>
      </c>
      <c r="P160" t="s">
        <v>7</v>
      </c>
      <c r="Q160" t="s">
        <v>87</v>
      </c>
      <c r="R160" t="s">
        <v>223</v>
      </c>
      <c r="S160">
        <v>12</v>
      </c>
      <c r="T160">
        <f>tblSales[[#This Row],[Quantity]]*tblSales[[#This Row],[CostPrice]]</f>
        <v>12</v>
      </c>
      <c r="U160">
        <f>tblSales[[#This Row],[LineTotal]]-tblSales[[#This Row],[LineCost]]</f>
        <v>6</v>
      </c>
      <c r="V160" s="9">
        <f>IF(tblSales[[#This Row],[LineTotal]]=0,0,tblSales[[#This Row],[GrossProfit]]/tblSales[[#This Row],[LineTotal]])</f>
        <v>0.33333333333333331</v>
      </c>
      <c r="W160" s="11">
        <f>WEEKDAY(tblSales[[#This Row],[SaleDate]],2)</f>
        <v>5</v>
      </c>
    </row>
    <row r="161" spans="1:23" x14ac:dyDescent="0.45">
      <c r="A161" t="s">
        <v>425</v>
      </c>
      <c r="B161" t="s">
        <v>426</v>
      </c>
      <c r="C161" t="s">
        <v>427</v>
      </c>
      <c r="D161" t="s">
        <v>428</v>
      </c>
      <c r="E161" t="s">
        <v>148</v>
      </c>
      <c r="F161" t="s">
        <v>10</v>
      </c>
      <c r="G161">
        <v>1</v>
      </c>
      <c r="H161">
        <v>55</v>
      </c>
      <c r="I161">
        <v>10</v>
      </c>
      <c r="J161" t="s">
        <v>225</v>
      </c>
      <c r="K161" t="s">
        <v>257</v>
      </c>
      <c r="L161">
        <f>(tblSales[[#This Row],[Quantity]]*tblSales[[#This Row],[UnitPrice]])-tblSales[[#This Row],[Discount]]</f>
        <v>45</v>
      </c>
      <c r="M161" s="6" t="str">
        <f>TEXT(tblSales[[#This Row],[SaleDate]],"mmm")</f>
        <v>Jun</v>
      </c>
      <c r="N161">
        <f>HOUR(tblSales[[#This Row],[SaleTime]])</f>
        <v>21</v>
      </c>
      <c r="O161" s="6" t="str">
        <f>TEXT(tblSales[[#This Row],[SaleDate]],"ddd")</f>
        <v>Sun</v>
      </c>
      <c r="P161" t="s">
        <v>1</v>
      </c>
      <c r="Q161" t="s">
        <v>11</v>
      </c>
      <c r="R161" t="s">
        <v>118</v>
      </c>
      <c r="S161">
        <v>30</v>
      </c>
      <c r="T161">
        <f>tblSales[[#This Row],[Quantity]]*tblSales[[#This Row],[CostPrice]]</f>
        <v>30</v>
      </c>
      <c r="U161">
        <f>tblSales[[#This Row],[LineTotal]]-tblSales[[#This Row],[LineCost]]</f>
        <v>15</v>
      </c>
      <c r="V161" s="9">
        <f>IF(tblSales[[#This Row],[LineTotal]]=0,0,tblSales[[#This Row],[GrossProfit]]/tblSales[[#This Row],[LineTotal]])</f>
        <v>0.33333333333333331</v>
      </c>
      <c r="W161" s="11">
        <f>WEEKDAY(tblSales[[#This Row],[SaleDate]],2)</f>
        <v>7</v>
      </c>
    </row>
    <row r="162" spans="1:23" x14ac:dyDescent="0.45">
      <c r="A162" t="s">
        <v>323</v>
      </c>
      <c r="B162" t="s">
        <v>324</v>
      </c>
      <c r="C162" t="s">
        <v>325</v>
      </c>
      <c r="D162" t="s">
        <v>326</v>
      </c>
      <c r="F162" t="s">
        <v>44</v>
      </c>
      <c r="G162">
        <v>2</v>
      </c>
      <c r="H162">
        <v>72</v>
      </c>
      <c r="I162">
        <v>5</v>
      </c>
      <c r="J162" t="s">
        <v>226</v>
      </c>
      <c r="K162" t="s">
        <v>257</v>
      </c>
      <c r="L162">
        <f>(tblSales[[#This Row],[Quantity]]*tblSales[[#This Row],[UnitPrice]])-tblSales[[#This Row],[Discount]]</f>
        <v>139</v>
      </c>
      <c r="M162" s="6" t="str">
        <f>TEXT(tblSales[[#This Row],[SaleDate]],"mmm")</f>
        <v>Jun</v>
      </c>
      <c r="N162">
        <f>HOUR(tblSales[[#This Row],[SaleTime]])</f>
        <v>20</v>
      </c>
      <c r="O162" s="6" t="str">
        <f>TEXT(tblSales[[#This Row],[SaleDate]],"ddd")</f>
        <v>Wed</v>
      </c>
      <c r="P162" t="s">
        <v>4</v>
      </c>
      <c r="Q162" t="s">
        <v>45</v>
      </c>
      <c r="R162" t="s">
        <v>129</v>
      </c>
      <c r="S162">
        <v>38</v>
      </c>
      <c r="T162">
        <f>tblSales[[#This Row],[Quantity]]*tblSales[[#This Row],[CostPrice]]</f>
        <v>76</v>
      </c>
      <c r="U162">
        <f>tblSales[[#This Row],[LineTotal]]-tblSales[[#This Row],[LineCost]]</f>
        <v>63</v>
      </c>
      <c r="V162" s="9">
        <f>IF(tblSales[[#This Row],[LineTotal]]=0,0,tblSales[[#This Row],[GrossProfit]]/tblSales[[#This Row],[LineTotal]])</f>
        <v>0.45323741007194246</v>
      </c>
      <c r="W162" s="11">
        <f>WEEKDAY(tblSales[[#This Row],[SaleDate]],2)</f>
        <v>3</v>
      </c>
    </row>
    <row r="163" spans="1:23" x14ac:dyDescent="0.45">
      <c r="A163" t="s">
        <v>327</v>
      </c>
      <c r="B163" t="s">
        <v>324</v>
      </c>
      <c r="C163" t="s">
        <v>325</v>
      </c>
      <c r="D163" t="s">
        <v>326</v>
      </c>
      <c r="F163" t="s">
        <v>74</v>
      </c>
      <c r="G163">
        <v>2</v>
      </c>
      <c r="H163">
        <v>28</v>
      </c>
      <c r="I163">
        <v>5</v>
      </c>
      <c r="J163" t="s">
        <v>226</v>
      </c>
      <c r="K163" t="s">
        <v>257</v>
      </c>
      <c r="L163">
        <f>(tblSales[[#This Row],[Quantity]]*tblSales[[#This Row],[UnitPrice]])-tblSales[[#This Row],[Discount]]</f>
        <v>51</v>
      </c>
      <c r="M163" s="6" t="str">
        <f>TEXT(tblSales[[#This Row],[SaleDate]],"mmm")</f>
        <v>Jun</v>
      </c>
      <c r="N163">
        <f>HOUR(tblSales[[#This Row],[SaleTime]])</f>
        <v>20</v>
      </c>
      <c r="O163" s="6" t="str">
        <f>TEXT(tblSales[[#This Row],[SaleDate]],"ddd")</f>
        <v>Wed</v>
      </c>
      <c r="P163" t="s">
        <v>6</v>
      </c>
      <c r="Q163" t="s">
        <v>75</v>
      </c>
      <c r="R163" t="s">
        <v>129</v>
      </c>
      <c r="S163">
        <v>12</v>
      </c>
      <c r="T163">
        <f>tblSales[[#This Row],[Quantity]]*tblSales[[#This Row],[CostPrice]]</f>
        <v>24</v>
      </c>
      <c r="U163">
        <f>tblSales[[#This Row],[LineTotal]]-tblSales[[#This Row],[LineCost]]</f>
        <v>27</v>
      </c>
      <c r="V163" s="9">
        <f>IF(tblSales[[#This Row],[LineTotal]]=0,0,tblSales[[#This Row],[GrossProfit]]/tblSales[[#This Row],[LineTotal]])</f>
        <v>0.52941176470588236</v>
      </c>
      <c r="W163" s="11">
        <f>WEEKDAY(tblSales[[#This Row],[SaleDate]],2)</f>
        <v>3</v>
      </c>
    </row>
    <row r="164" spans="1:23" x14ac:dyDescent="0.45">
      <c r="A164" t="s">
        <v>468</v>
      </c>
      <c r="B164" t="s">
        <v>469</v>
      </c>
      <c r="C164" t="s">
        <v>470</v>
      </c>
      <c r="D164" t="s">
        <v>471</v>
      </c>
      <c r="E164" t="s">
        <v>190</v>
      </c>
      <c r="F164" t="s">
        <v>80</v>
      </c>
      <c r="G164">
        <v>1</v>
      </c>
      <c r="H164">
        <v>15</v>
      </c>
      <c r="I164">
        <v>15</v>
      </c>
      <c r="J164" t="s">
        <v>222</v>
      </c>
      <c r="K164" t="s">
        <v>257</v>
      </c>
      <c r="L164">
        <f>(tblSales[[#This Row],[Quantity]]*tblSales[[#This Row],[UnitPrice]])-tblSales[[#This Row],[Discount]]</f>
        <v>0</v>
      </c>
      <c r="M164" s="6" t="str">
        <f>TEXT(tblSales[[#This Row],[SaleDate]],"mmm")</f>
        <v>Jun</v>
      </c>
      <c r="N164">
        <f>HOUR(tblSales[[#This Row],[SaleTime]])</f>
        <v>22</v>
      </c>
      <c r="O164" s="6" t="str">
        <f>TEXT(tblSales[[#This Row],[SaleDate]],"ddd")</f>
        <v>Thu</v>
      </c>
      <c r="P164" t="s">
        <v>7</v>
      </c>
      <c r="Q164" t="s">
        <v>81</v>
      </c>
      <c r="R164" t="s">
        <v>223</v>
      </c>
      <c r="S164">
        <v>6</v>
      </c>
      <c r="T164">
        <f>tblSales[[#This Row],[Quantity]]*tblSales[[#This Row],[CostPrice]]</f>
        <v>6</v>
      </c>
      <c r="U164">
        <f>tblSales[[#This Row],[LineTotal]]-tblSales[[#This Row],[LineCost]]</f>
        <v>-6</v>
      </c>
      <c r="V164" s="9">
        <f>IF(tblSales[[#This Row],[LineTotal]]=0,0,tblSales[[#This Row],[GrossProfit]]/tblSales[[#This Row],[LineTotal]])</f>
        <v>0</v>
      </c>
      <c r="W164" s="11">
        <f>WEEKDAY(tblSales[[#This Row],[SaleDate]],2)</f>
        <v>4</v>
      </c>
    </row>
    <row r="165" spans="1:23" x14ac:dyDescent="0.45">
      <c r="A165" t="s">
        <v>505</v>
      </c>
      <c r="B165" t="s">
        <v>506</v>
      </c>
      <c r="C165" t="s">
        <v>470</v>
      </c>
      <c r="D165" t="s">
        <v>507</v>
      </c>
      <c r="F165" t="s">
        <v>66</v>
      </c>
      <c r="G165">
        <v>2</v>
      </c>
      <c r="H165">
        <v>12</v>
      </c>
      <c r="I165">
        <v>0</v>
      </c>
      <c r="J165" t="s">
        <v>225</v>
      </c>
      <c r="K165" t="s">
        <v>257</v>
      </c>
      <c r="L165">
        <f>(tblSales[[#This Row],[Quantity]]*tblSales[[#This Row],[UnitPrice]])-tblSales[[#This Row],[Discount]]</f>
        <v>24</v>
      </c>
      <c r="M165" s="6" t="str">
        <f>TEXT(tblSales[[#This Row],[SaleDate]],"mmm")</f>
        <v>Jun</v>
      </c>
      <c r="N165">
        <f>HOUR(tblSales[[#This Row],[SaleTime]])</f>
        <v>22</v>
      </c>
      <c r="O165" s="6" t="str">
        <f>TEXT(tblSales[[#This Row],[SaleDate]],"ddd")</f>
        <v>Thu</v>
      </c>
      <c r="P165" t="s">
        <v>5</v>
      </c>
      <c r="Q165" t="s">
        <v>67</v>
      </c>
      <c r="R165" t="s">
        <v>118</v>
      </c>
      <c r="S165">
        <v>3</v>
      </c>
      <c r="T165">
        <f>tblSales[[#This Row],[Quantity]]*tblSales[[#This Row],[CostPrice]]</f>
        <v>6</v>
      </c>
      <c r="U165">
        <f>tblSales[[#This Row],[LineTotal]]-tblSales[[#This Row],[LineCost]]</f>
        <v>18</v>
      </c>
      <c r="V165" s="9">
        <f>IF(tblSales[[#This Row],[LineTotal]]=0,0,tblSales[[#This Row],[GrossProfit]]/tblSales[[#This Row],[LineTotal]])</f>
        <v>0.75</v>
      </c>
      <c r="W165" s="11">
        <f>WEEKDAY(tblSales[[#This Row],[SaleDate]],2)</f>
        <v>4</v>
      </c>
    </row>
    <row r="166" spans="1:23" x14ac:dyDescent="0.45">
      <c r="A166" t="s">
        <v>532</v>
      </c>
      <c r="B166" t="s">
        <v>533</v>
      </c>
      <c r="C166" t="s">
        <v>534</v>
      </c>
      <c r="D166" t="s">
        <v>535</v>
      </c>
      <c r="E166" t="s">
        <v>145</v>
      </c>
      <c r="F166" t="s">
        <v>22</v>
      </c>
      <c r="G166">
        <v>1</v>
      </c>
      <c r="H166">
        <v>62</v>
      </c>
      <c r="I166">
        <v>0</v>
      </c>
      <c r="J166" t="s">
        <v>225</v>
      </c>
      <c r="K166" t="s">
        <v>257</v>
      </c>
      <c r="L166">
        <f>(tblSales[[#This Row],[Quantity]]*tblSales[[#This Row],[UnitPrice]])-tblSales[[#This Row],[Discount]]</f>
        <v>62</v>
      </c>
      <c r="M166" s="6" t="str">
        <f>TEXT(tblSales[[#This Row],[SaleDate]],"mmm")</f>
        <v>Jun</v>
      </c>
      <c r="N166">
        <f>HOUR(tblSales[[#This Row],[SaleTime]])</f>
        <v>21</v>
      </c>
      <c r="O166" s="6" t="str">
        <f>TEXT(tblSales[[#This Row],[SaleDate]],"ddd")</f>
        <v>Fri</v>
      </c>
      <c r="P166" t="s">
        <v>2</v>
      </c>
      <c r="Q166" t="s">
        <v>23</v>
      </c>
      <c r="R166" t="s">
        <v>118</v>
      </c>
      <c r="S166">
        <v>34</v>
      </c>
      <c r="T166">
        <f>tblSales[[#This Row],[Quantity]]*tblSales[[#This Row],[CostPrice]]</f>
        <v>34</v>
      </c>
      <c r="U166">
        <f>tblSales[[#This Row],[LineTotal]]-tblSales[[#This Row],[LineCost]]</f>
        <v>28</v>
      </c>
      <c r="V166" s="9">
        <f>IF(tblSales[[#This Row],[LineTotal]]=0,0,tblSales[[#This Row],[GrossProfit]]/tblSales[[#This Row],[LineTotal]])</f>
        <v>0.45161290322580644</v>
      </c>
      <c r="W166" s="11">
        <f>WEEKDAY(tblSales[[#This Row],[SaleDate]],2)</f>
        <v>5</v>
      </c>
    </row>
    <row r="167" spans="1:23" x14ac:dyDescent="0.45">
      <c r="A167" t="s">
        <v>588</v>
      </c>
      <c r="B167" t="s">
        <v>589</v>
      </c>
      <c r="C167" t="s">
        <v>534</v>
      </c>
      <c r="D167" t="s">
        <v>316</v>
      </c>
      <c r="E167" t="s">
        <v>175</v>
      </c>
      <c r="F167" t="s">
        <v>80</v>
      </c>
      <c r="G167">
        <v>1</v>
      </c>
      <c r="H167">
        <v>15</v>
      </c>
      <c r="I167">
        <v>0</v>
      </c>
      <c r="J167" t="s">
        <v>225</v>
      </c>
      <c r="K167" t="s">
        <v>257</v>
      </c>
      <c r="L167">
        <f>(tblSales[[#This Row],[Quantity]]*tblSales[[#This Row],[UnitPrice]])-tblSales[[#This Row],[Discount]]</f>
        <v>15</v>
      </c>
      <c r="M167" s="6" t="str">
        <f>TEXT(tblSales[[#This Row],[SaleDate]],"mmm")</f>
        <v>Jun</v>
      </c>
      <c r="N167">
        <f>HOUR(tblSales[[#This Row],[SaleTime]])</f>
        <v>20</v>
      </c>
      <c r="O167" s="6" t="str">
        <f>TEXT(tblSales[[#This Row],[SaleDate]],"ddd")</f>
        <v>Fri</v>
      </c>
      <c r="P167" t="s">
        <v>7</v>
      </c>
      <c r="Q167" t="s">
        <v>81</v>
      </c>
      <c r="R167" t="s">
        <v>118</v>
      </c>
      <c r="S167">
        <v>6</v>
      </c>
      <c r="T167">
        <f>tblSales[[#This Row],[Quantity]]*tblSales[[#This Row],[CostPrice]]</f>
        <v>6</v>
      </c>
      <c r="U167">
        <f>tblSales[[#This Row],[LineTotal]]-tblSales[[#This Row],[LineCost]]</f>
        <v>9</v>
      </c>
      <c r="V167" s="9">
        <f>IF(tblSales[[#This Row],[LineTotal]]=0,0,tblSales[[#This Row],[GrossProfit]]/tblSales[[#This Row],[LineTotal]])</f>
        <v>0.6</v>
      </c>
      <c r="W167" s="11">
        <f>WEEKDAY(tblSales[[#This Row],[SaleDate]],2)</f>
        <v>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5ACAA-3F8D-448A-8FF6-63C4465D245F}">
  <sheetPr codeName="Sheet4"/>
  <dimension ref="A1:B7"/>
  <sheetViews>
    <sheetView workbookViewId="0">
      <selection activeCell="D8" sqref="D8"/>
    </sheetView>
  </sheetViews>
  <sheetFormatPr defaultColWidth="34.53125" defaultRowHeight="21.85" customHeight="1" x14ac:dyDescent="0.45"/>
  <sheetData>
    <row r="1" spans="1:2" ht="21.85" customHeight="1" x14ac:dyDescent="0.45">
      <c r="A1" s="1" t="s">
        <v>202</v>
      </c>
      <c r="B1" s="1" t="s">
        <v>203</v>
      </c>
    </row>
    <row r="2" spans="1:2" ht="21.85" customHeight="1" x14ac:dyDescent="0.45">
      <c r="A2" s="2" t="s">
        <v>204</v>
      </c>
      <c r="B2" s="2" t="s">
        <v>205</v>
      </c>
    </row>
    <row r="3" spans="1:2" ht="21.85" customHeight="1" x14ac:dyDescent="0.45">
      <c r="A3" s="2" t="s">
        <v>206</v>
      </c>
      <c r="B3" s="2" t="s">
        <v>207</v>
      </c>
    </row>
    <row r="4" spans="1:2" ht="21.85" customHeight="1" x14ac:dyDescent="0.45">
      <c r="A4" s="2" t="s">
        <v>208</v>
      </c>
      <c r="B4" s="2" t="s">
        <v>209</v>
      </c>
    </row>
    <row r="5" spans="1:2" ht="21.85" customHeight="1" x14ac:dyDescent="0.45">
      <c r="A5" s="2" t="s">
        <v>210</v>
      </c>
      <c r="B5" s="2">
        <v>1</v>
      </c>
    </row>
    <row r="6" spans="1:2" ht="21.85" customHeight="1" x14ac:dyDescent="0.45">
      <c r="A6" s="2" t="s">
        <v>211</v>
      </c>
      <c r="B6" s="5">
        <v>46208</v>
      </c>
    </row>
    <row r="7" spans="1:2" ht="21.85" customHeight="1" x14ac:dyDescent="0.45">
      <c r="A7" s="2" t="s">
        <v>212</v>
      </c>
      <c r="B7" s="2" t="s">
        <v>213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7FD5C-0BE4-4785-9207-B419200802D6}">
  <sheetPr codeName="Sheet6"/>
  <dimension ref="A1:H41"/>
  <sheetViews>
    <sheetView workbookViewId="0">
      <selection activeCell="B3" sqref="B3"/>
    </sheetView>
  </sheetViews>
  <sheetFormatPr defaultRowHeight="14.25" x14ac:dyDescent="0.45"/>
  <cols>
    <col min="1" max="1" width="8.73046875" bestFit="1" customWidth="1"/>
    <col min="2" max="2" width="18.53125" bestFit="1" customWidth="1"/>
    <col min="3" max="3" width="8.33203125" bestFit="1" customWidth="1"/>
    <col min="4" max="4" width="14.265625" customWidth="1"/>
    <col min="5" max="5" width="15.265625" customWidth="1"/>
    <col min="6" max="6" width="15.19921875" customWidth="1"/>
    <col min="8" max="8" width="16.796875" customWidth="1"/>
  </cols>
  <sheetData>
    <row r="1" spans="1:8" ht="28.5" x14ac:dyDescent="0.45">
      <c r="A1" s="1" t="s">
        <v>8</v>
      </c>
      <c r="B1" s="1" t="s">
        <v>9</v>
      </c>
      <c r="C1" s="1" t="s">
        <v>0</v>
      </c>
      <c r="D1" s="1" t="s">
        <v>92</v>
      </c>
      <c r="E1" s="1" t="s">
        <v>93</v>
      </c>
      <c r="F1" s="1" t="s">
        <v>91</v>
      </c>
      <c r="G1" s="1" t="s">
        <v>95</v>
      </c>
      <c r="H1" s="1" t="s">
        <v>96</v>
      </c>
    </row>
    <row r="2" spans="1:8" x14ac:dyDescent="0.45">
      <c r="A2" s="2" t="s">
        <v>10</v>
      </c>
      <c r="B2" s="2" t="s">
        <v>11</v>
      </c>
      <c r="C2" s="2" t="s">
        <v>1</v>
      </c>
      <c r="D2" s="2">
        <v>30</v>
      </c>
      <c r="E2" s="2">
        <v>55</v>
      </c>
      <c r="F2" s="3" t="s">
        <v>94</v>
      </c>
      <c r="G2" s="2"/>
      <c r="H2" s="2"/>
    </row>
    <row r="3" spans="1:8" x14ac:dyDescent="0.45">
      <c r="A3" s="2" t="s">
        <v>12</v>
      </c>
      <c r="B3" s="2" t="s">
        <v>13</v>
      </c>
      <c r="C3" s="2" t="s">
        <v>1</v>
      </c>
      <c r="D3" s="2">
        <v>33</v>
      </c>
      <c r="E3" s="2">
        <v>60</v>
      </c>
      <c r="F3" s="3" t="s">
        <v>94</v>
      </c>
      <c r="G3" s="2"/>
      <c r="H3" s="2"/>
    </row>
    <row r="4" spans="1:8" x14ac:dyDescent="0.45">
      <c r="A4" s="2" t="s">
        <v>14</v>
      </c>
      <c r="B4" s="2" t="s">
        <v>15</v>
      </c>
      <c r="C4" s="2" t="s">
        <v>1</v>
      </c>
      <c r="D4" s="2">
        <v>38</v>
      </c>
      <c r="E4" s="2">
        <v>70</v>
      </c>
      <c r="F4" s="3" t="s">
        <v>94</v>
      </c>
      <c r="G4" s="2"/>
      <c r="H4" s="2"/>
    </row>
    <row r="5" spans="1:8" x14ac:dyDescent="0.45">
      <c r="A5" s="2" t="s">
        <v>16</v>
      </c>
      <c r="B5" s="2" t="s">
        <v>17</v>
      </c>
      <c r="C5" s="2" t="s">
        <v>1</v>
      </c>
      <c r="D5" s="2">
        <v>29</v>
      </c>
      <c r="E5" s="2">
        <v>54</v>
      </c>
      <c r="F5" s="3" t="s">
        <v>94</v>
      </c>
      <c r="G5" s="2"/>
      <c r="H5" s="2"/>
    </row>
    <row r="6" spans="1:8" x14ac:dyDescent="0.45">
      <c r="A6" s="2" t="s">
        <v>18</v>
      </c>
      <c r="B6" s="2" t="s">
        <v>19</v>
      </c>
      <c r="C6" s="2" t="s">
        <v>1</v>
      </c>
      <c r="D6" s="2">
        <v>31</v>
      </c>
      <c r="E6" s="2">
        <v>58</v>
      </c>
      <c r="F6" s="3" t="s">
        <v>94</v>
      </c>
      <c r="G6" s="2"/>
      <c r="H6" s="2"/>
    </row>
    <row r="7" spans="1:8" x14ac:dyDescent="0.45">
      <c r="A7" s="2" t="s">
        <v>20</v>
      </c>
      <c r="B7" s="2" t="s">
        <v>21</v>
      </c>
      <c r="C7" s="2" t="s">
        <v>2</v>
      </c>
      <c r="D7" s="2">
        <v>28</v>
      </c>
      <c r="E7" s="2">
        <v>52</v>
      </c>
      <c r="F7" s="3" t="s">
        <v>94</v>
      </c>
      <c r="G7" s="2"/>
      <c r="H7" s="2"/>
    </row>
    <row r="8" spans="1:8" x14ac:dyDescent="0.45">
      <c r="A8" s="2" t="s">
        <v>22</v>
      </c>
      <c r="B8" s="2" t="s">
        <v>23</v>
      </c>
      <c r="C8" s="2" t="s">
        <v>2</v>
      </c>
      <c r="D8" s="2">
        <v>34</v>
      </c>
      <c r="E8" s="2">
        <v>62</v>
      </c>
      <c r="F8" s="3" t="s">
        <v>94</v>
      </c>
      <c r="G8" s="2"/>
      <c r="H8" s="2"/>
    </row>
    <row r="9" spans="1:8" x14ac:dyDescent="0.45">
      <c r="A9" s="2" t="s">
        <v>24</v>
      </c>
      <c r="B9" s="2" t="s">
        <v>25</v>
      </c>
      <c r="C9" s="2" t="s">
        <v>2</v>
      </c>
      <c r="D9" s="2">
        <v>33</v>
      </c>
      <c r="E9" s="2">
        <v>60</v>
      </c>
      <c r="F9" s="3" t="s">
        <v>94</v>
      </c>
      <c r="G9" s="2"/>
      <c r="H9" s="2"/>
    </row>
    <row r="10" spans="1:8" x14ac:dyDescent="0.45">
      <c r="A10" s="2" t="s">
        <v>26</v>
      </c>
      <c r="B10" s="2" t="s">
        <v>27</v>
      </c>
      <c r="C10" s="2" t="s">
        <v>2</v>
      </c>
      <c r="D10" s="2">
        <v>27</v>
      </c>
      <c r="E10" s="2">
        <v>50</v>
      </c>
      <c r="F10" s="3" t="s">
        <v>94</v>
      </c>
      <c r="G10" s="2"/>
      <c r="H10" s="2"/>
    </row>
    <row r="11" spans="1:8" x14ac:dyDescent="0.45">
      <c r="A11" s="2" t="s">
        <v>28</v>
      </c>
      <c r="B11" s="2" t="s">
        <v>29</v>
      </c>
      <c r="C11" s="2" t="s">
        <v>2</v>
      </c>
      <c r="D11" s="2">
        <v>32</v>
      </c>
      <c r="E11" s="2">
        <v>58</v>
      </c>
      <c r="F11" s="3" t="s">
        <v>94</v>
      </c>
      <c r="G11" s="2"/>
      <c r="H11" s="2"/>
    </row>
    <row r="12" spans="1:8" x14ac:dyDescent="0.45">
      <c r="A12" s="2" t="s">
        <v>30</v>
      </c>
      <c r="B12" s="2" t="s">
        <v>31</v>
      </c>
      <c r="C12" s="2" t="s">
        <v>3</v>
      </c>
      <c r="D12" s="2">
        <v>18</v>
      </c>
      <c r="E12" s="2">
        <v>35</v>
      </c>
      <c r="F12" s="3" t="s">
        <v>94</v>
      </c>
      <c r="G12" s="2"/>
      <c r="H12" s="2"/>
    </row>
    <row r="13" spans="1:8" x14ac:dyDescent="0.45">
      <c r="A13" s="2" t="s">
        <v>32</v>
      </c>
      <c r="B13" s="2" t="s">
        <v>33</v>
      </c>
      <c r="C13" s="2" t="s">
        <v>3</v>
      </c>
      <c r="D13" s="2">
        <v>22</v>
      </c>
      <c r="E13" s="2">
        <v>42</v>
      </c>
      <c r="F13" s="3" t="s">
        <v>94</v>
      </c>
      <c r="G13" s="2"/>
      <c r="H13" s="2"/>
    </row>
    <row r="14" spans="1:8" x14ac:dyDescent="0.45">
      <c r="A14" s="2" t="s">
        <v>34</v>
      </c>
      <c r="B14" s="2" t="s">
        <v>35</v>
      </c>
      <c r="C14" s="2" t="s">
        <v>3</v>
      </c>
      <c r="D14" s="2">
        <v>20</v>
      </c>
      <c r="E14" s="2">
        <v>40</v>
      </c>
      <c r="F14" s="3" t="s">
        <v>94</v>
      </c>
      <c r="G14" s="2"/>
      <c r="H14" s="2"/>
    </row>
    <row r="15" spans="1:8" x14ac:dyDescent="0.45">
      <c r="A15" s="2" t="s">
        <v>36</v>
      </c>
      <c r="B15" s="2" t="s">
        <v>37</v>
      </c>
      <c r="C15" s="2" t="s">
        <v>3</v>
      </c>
      <c r="D15" s="2">
        <v>21</v>
      </c>
      <c r="E15" s="2">
        <v>42</v>
      </c>
      <c r="F15" s="3" t="s">
        <v>94</v>
      </c>
      <c r="G15" s="2"/>
      <c r="H15" s="2"/>
    </row>
    <row r="16" spans="1:8" x14ac:dyDescent="0.45">
      <c r="A16" s="2" t="s">
        <v>38</v>
      </c>
      <c r="B16" s="2" t="s">
        <v>39</v>
      </c>
      <c r="C16" s="2" t="s">
        <v>3</v>
      </c>
      <c r="D16" s="2">
        <v>24</v>
      </c>
      <c r="E16" s="2">
        <v>45</v>
      </c>
      <c r="F16" s="3" t="s">
        <v>94</v>
      </c>
      <c r="G16" s="2"/>
      <c r="H16" s="2"/>
    </row>
    <row r="17" spans="1:8" x14ac:dyDescent="0.45">
      <c r="A17" s="2" t="s">
        <v>40</v>
      </c>
      <c r="B17" s="2" t="s">
        <v>41</v>
      </c>
      <c r="C17" s="2" t="s">
        <v>4</v>
      </c>
      <c r="D17" s="2">
        <v>32</v>
      </c>
      <c r="E17" s="2">
        <v>60</v>
      </c>
      <c r="F17" s="3" t="s">
        <v>94</v>
      </c>
      <c r="G17" s="2"/>
      <c r="H17" s="2"/>
    </row>
    <row r="18" spans="1:8" x14ac:dyDescent="0.45">
      <c r="A18" s="2" t="s">
        <v>42</v>
      </c>
      <c r="B18" s="2" t="s">
        <v>43</v>
      </c>
      <c r="C18" s="2" t="s">
        <v>4</v>
      </c>
      <c r="D18" s="2">
        <v>36</v>
      </c>
      <c r="E18" s="2">
        <v>68</v>
      </c>
      <c r="F18" s="3" t="s">
        <v>94</v>
      </c>
      <c r="G18" s="2"/>
      <c r="H18" s="2"/>
    </row>
    <row r="19" spans="1:8" x14ac:dyDescent="0.45">
      <c r="A19" s="2" t="s">
        <v>44</v>
      </c>
      <c r="B19" s="2" t="s">
        <v>45</v>
      </c>
      <c r="C19" s="2" t="s">
        <v>4</v>
      </c>
      <c r="D19" s="2">
        <v>38</v>
      </c>
      <c r="E19" s="2">
        <v>72</v>
      </c>
      <c r="F19" s="3" t="s">
        <v>94</v>
      </c>
      <c r="G19" s="2"/>
      <c r="H19" s="2"/>
    </row>
    <row r="20" spans="1:8" x14ac:dyDescent="0.45">
      <c r="A20" s="2" t="s">
        <v>46</v>
      </c>
      <c r="B20" s="2" t="s">
        <v>47</v>
      </c>
      <c r="C20" s="2" t="s">
        <v>4</v>
      </c>
      <c r="D20" s="2">
        <v>45</v>
      </c>
      <c r="E20" s="2">
        <v>85</v>
      </c>
      <c r="F20" s="3" t="s">
        <v>94</v>
      </c>
      <c r="G20" s="2"/>
      <c r="H20" s="2"/>
    </row>
    <row r="21" spans="1:8" x14ac:dyDescent="0.45">
      <c r="A21" s="2" t="s">
        <v>48</v>
      </c>
      <c r="B21" s="2" t="s">
        <v>49</v>
      </c>
      <c r="C21" s="2" t="s">
        <v>4</v>
      </c>
      <c r="D21" s="2">
        <v>40</v>
      </c>
      <c r="E21" s="2">
        <v>78</v>
      </c>
      <c r="F21" s="3" t="s">
        <v>94</v>
      </c>
      <c r="G21" s="2"/>
      <c r="H21" s="2"/>
    </row>
    <row r="22" spans="1:8" x14ac:dyDescent="0.45">
      <c r="A22" s="2" t="s">
        <v>50</v>
      </c>
      <c r="B22" s="2" t="s">
        <v>51</v>
      </c>
      <c r="C22" s="2" t="s">
        <v>5</v>
      </c>
      <c r="D22" s="2">
        <v>5</v>
      </c>
      <c r="E22" s="2">
        <v>12</v>
      </c>
      <c r="F22" s="3" t="s">
        <v>94</v>
      </c>
      <c r="G22" s="2"/>
      <c r="H22" s="2"/>
    </row>
    <row r="23" spans="1:8" x14ac:dyDescent="0.45">
      <c r="A23" s="2" t="s">
        <v>52</v>
      </c>
      <c r="B23" s="2" t="s">
        <v>53</v>
      </c>
      <c r="C23" s="2" t="s">
        <v>5</v>
      </c>
      <c r="D23" s="2">
        <v>5</v>
      </c>
      <c r="E23" s="2">
        <v>12</v>
      </c>
      <c r="F23" s="3" t="s">
        <v>94</v>
      </c>
      <c r="G23" s="2"/>
      <c r="H23" s="2"/>
    </row>
    <row r="24" spans="1:8" x14ac:dyDescent="0.45">
      <c r="A24" s="2" t="s">
        <v>54</v>
      </c>
      <c r="B24" s="2" t="s">
        <v>55</v>
      </c>
      <c r="C24" s="2" t="s">
        <v>5</v>
      </c>
      <c r="D24" s="2">
        <v>5</v>
      </c>
      <c r="E24" s="2">
        <v>12</v>
      </c>
      <c r="F24" s="3" t="s">
        <v>94</v>
      </c>
      <c r="G24" s="2"/>
      <c r="H24" s="2"/>
    </row>
    <row r="25" spans="1:8" x14ac:dyDescent="0.45">
      <c r="A25" s="2" t="s">
        <v>56</v>
      </c>
      <c r="B25" s="2" t="s">
        <v>57</v>
      </c>
      <c r="C25" s="2" t="s">
        <v>5</v>
      </c>
      <c r="D25" s="2">
        <v>5</v>
      </c>
      <c r="E25" s="2">
        <v>12</v>
      </c>
      <c r="F25" s="3" t="s">
        <v>94</v>
      </c>
      <c r="G25" s="2"/>
      <c r="H25" s="2"/>
    </row>
    <row r="26" spans="1:8" x14ac:dyDescent="0.45">
      <c r="A26" s="2" t="s">
        <v>58</v>
      </c>
      <c r="B26" s="2" t="s">
        <v>59</v>
      </c>
      <c r="C26" s="2" t="s">
        <v>5</v>
      </c>
      <c r="D26" s="2">
        <v>5</v>
      </c>
      <c r="E26" s="2">
        <v>12</v>
      </c>
      <c r="F26" s="3" t="s">
        <v>94</v>
      </c>
      <c r="G26" s="2"/>
      <c r="H26" s="2"/>
    </row>
    <row r="27" spans="1:8" x14ac:dyDescent="0.45">
      <c r="A27" s="2" t="s">
        <v>60</v>
      </c>
      <c r="B27" s="2" t="s">
        <v>61</v>
      </c>
      <c r="C27" s="2" t="s">
        <v>5</v>
      </c>
      <c r="D27" s="2">
        <v>2</v>
      </c>
      <c r="E27" s="2">
        <v>8</v>
      </c>
      <c r="F27" s="3" t="s">
        <v>94</v>
      </c>
      <c r="G27" s="2"/>
      <c r="H27" s="2"/>
    </row>
    <row r="28" spans="1:8" x14ac:dyDescent="0.45">
      <c r="A28" s="2" t="s">
        <v>62</v>
      </c>
      <c r="B28" s="2" t="s">
        <v>63</v>
      </c>
      <c r="C28" s="2" t="s">
        <v>5</v>
      </c>
      <c r="D28" s="2">
        <v>7</v>
      </c>
      <c r="E28" s="2">
        <v>18</v>
      </c>
      <c r="F28" s="3" t="s">
        <v>94</v>
      </c>
      <c r="G28" s="2"/>
      <c r="H28" s="2"/>
    </row>
    <row r="29" spans="1:8" x14ac:dyDescent="0.45">
      <c r="A29" s="2" t="s">
        <v>64</v>
      </c>
      <c r="B29" s="2" t="s">
        <v>65</v>
      </c>
      <c r="C29" s="2" t="s">
        <v>5</v>
      </c>
      <c r="D29" s="2">
        <v>6</v>
      </c>
      <c r="E29" s="2">
        <v>16</v>
      </c>
      <c r="F29" s="3" t="s">
        <v>94</v>
      </c>
      <c r="G29" s="2"/>
      <c r="H29" s="2"/>
    </row>
    <row r="30" spans="1:8" x14ac:dyDescent="0.45">
      <c r="A30" s="2" t="s">
        <v>66</v>
      </c>
      <c r="B30" s="2" t="s">
        <v>67</v>
      </c>
      <c r="C30" s="2" t="s">
        <v>5</v>
      </c>
      <c r="D30" s="2">
        <v>3</v>
      </c>
      <c r="E30" s="2">
        <v>12</v>
      </c>
      <c r="F30" s="3" t="s">
        <v>94</v>
      </c>
      <c r="G30" s="2"/>
      <c r="H30" s="2"/>
    </row>
    <row r="31" spans="1:8" x14ac:dyDescent="0.45">
      <c r="A31" s="2" t="s">
        <v>68</v>
      </c>
      <c r="B31" s="2" t="s">
        <v>69</v>
      </c>
      <c r="C31" s="2" t="s">
        <v>5</v>
      </c>
      <c r="D31" s="2">
        <v>2.5</v>
      </c>
      <c r="E31" s="2">
        <v>10</v>
      </c>
      <c r="F31" s="3" t="s">
        <v>94</v>
      </c>
      <c r="G31" s="2"/>
      <c r="H31" s="2"/>
    </row>
    <row r="32" spans="1:8" x14ac:dyDescent="0.45">
      <c r="A32" s="2" t="s">
        <v>70</v>
      </c>
      <c r="B32" s="2" t="s">
        <v>71</v>
      </c>
      <c r="C32" s="2" t="s">
        <v>6</v>
      </c>
      <c r="D32" s="2">
        <v>10</v>
      </c>
      <c r="E32" s="2">
        <v>22</v>
      </c>
      <c r="F32" s="3" t="s">
        <v>94</v>
      </c>
      <c r="G32" s="2"/>
      <c r="H32" s="2"/>
    </row>
    <row r="33" spans="1:8" x14ac:dyDescent="0.45">
      <c r="A33" s="2" t="s">
        <v>72</v>
      </c>
      <c r="B33" s="2" t="s">
        <v>73</v>
      </c>
      <c r="C33" s="2" t="s">
        <v>6</v>
      </c>
      <c r="D33" s="2">
        <v>14</v>
      </c>
      <c r="E33" s="2">
        <v>30</v>
      </c>
      <c r="F33" s="3" t="s">
        <v>94</v>
      </c>
      <c r="G33" s="2"/>
      <c r="H33" s="2"/>
    </row>
    <row r="34" spans="1:8" x14ac:dyDescent="0.45">
      <c r="A34" s="2" t="s">
        <v>74</v>
      </c>
      <c r="B34" s="2" t="s">
        <v>75</v>
      </c>
      <c r="C34" s="2" t="s">
        <v>6</v>
      </c>
      <c r="D34" s="2">
        <v>12</v>
      </c>
      <c r="E34" s="2">
        <v>28</v>
      </c>
      <c r="F34" s="3" t="s">
        <v>94</v>
      </c>
      <c r="G34" s="2"/>
      <c r="H34" s="2"/>
    </row>
    <row r="35" spans="1:8" x14ac:dyDescent="0.45">
      <c r="A35" s="2" t="s">
        <v>76</v>
      </c>
      <c r="B35" s="2" t="s">
        <v>77</v>
      </c>
      <c r="C35" s="2" t="s">
        <v>6</v>
      </c>
      <c r="D35" s="2">
        <v>8</v>
      </c>
      <c r="E35" s="2">
        <v>20</v>
      </c>
      <c r="F35" s="3" t="s">
        <v>94</v>
      </c>
      <c r="G35" s="2"/>
      <c r="H35" s="2"/>
    </row>
    <row r="36" spans="1:8" x14ac:dyDescent="0.45">
      <c r="A36" s="2" t="s">
        <v>78</v>
      </c>
      <c r="B36" s="2" t="s">
        <v>79</v>
      </c>
      <c r="C36" s="2" t="s">
        <v>6</v>
      </c>
      <c r="D36" s="2">
        <v>9</v>
      </c>
      <c r="E36" s="2">
        <v>22</v>
      </c>
      <c r="F36" s="3" t="s">
        <v>94</v>
      </c>
      <c r="G36" s="2"/>
      <c r="H36" s="2"/>
    </row>
    <row r="37" spans="1:8" x14ac:dyDescent="0.45">
      <c r="A37" s="2" t="s">
        <v>80</v>
      </c>
      <c r="B37" s="2" t="s">
        <v>81</v>
      </c>
      <c r="C37" s="2" t="s">
        <v>7</v>
      </c>
      <c r="D37" s="2">
        <v>6</v>
      </c>
      <c r="E37" s="2">
        <v>15</v>
      </c>
      <c r="F37" s="3" t="s">
        <v>94</v>
      </c>
      <c r="G37" s="2"/>
      <c r="H37" s="2"/>
    </row>
    <row r="38" spans="1:8" x14ac:dyDescent="0.45">
      <c r="A38" s="2" t="s">
        <v>82</v>
      </c>
      <c r="B38" s="2" t="s">
        <v>83</v>
      </c>
      <c r="C38" s="2" t="s">
        <v>7</v>
      </c>
      <c r="D38" s="2">
        <v>8</v>
      </c>
      <c r="E38" s="2">
        <v>18</v>
      </c>
      <c r="F38" s="3" t="s">
        <v>94</v>
      </c>
      <c r="G38" s="2"/>
      <c r="H38" s="2"/>
    </row>
    <row r="39" spans="1:8" x14ac:dyDescent="0.45">
      <c r="A39" s="2" t="s">
        <v>84</v>
      </c>
      <c r="B39" s="2" t="s">
        <v>85</v>
      </c>
      <c r="C39" s="2" t="s">
        <v>7</v>
      </c>
      <c r="D39" s="2">
        <v>9</v>
      </c>
      <c r="E39" s="2">
        <v>22</v>
      </c>
      <c r="F39" s="3" t="s">
        <v>94</v>
      </c>
      <c r="G39" s="2"/>
      <c r="H39" s="2"/>
    </row>
    <row r="40" spans="1:8" x14ac:dyDescent="0.45">
      <c r="A40" s="2" t="s">
        <v>86</v>
      </c>
      <c r="B40" s="2" t="s">
        <v>87</v>
      </c>
      <c r="C40" s="2" t="s">
        <v>7</v>
      </c>
      <c r="D40" s="2">
        <v>12</v>
      </c>
      <c r="E40" s="2">
        <v>28</v>
      </c>
      <c r="F40" s="3" t="s">
        <v>94</v>
      </c>
      <c r="G40" s="2"/>
      <c r="H40" s="2"/>
    </row>
    <row r="41" spans="1:8" x14ac:dyDescent="0.45">
      <c r="A41" s="2" t="s">
        <v>88</v>
      </c>
      <c r="B41" s="2" t="s">
        <v>89</v>
      </c>
      <c r="C41" s="2" t="s">
        <v>7</v>
      </c>
      <c r="D41" s="2">
        <v>14</v>
      </c>
      <c r="E41" s="2">
        <v>32</v>
      </c>
      <c r="F41" s="3" t="s">
        <v>94</v>
      </c>
      <c r="G41" s="2"/>
      <c r="H41" s="2"/>
    </row>
  </sheetData>
  <phoneticPr fontId="3"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ADDE016D-0453-4F4B-8751-259D4741BF2D}">
          <x14:formula1>
            <xm:f>Category!$A$2:$A$8</xm:f>
          </x14:formula1>
          <xm:sqref>C2:C41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4CCE5-3AC0-4168-A455-DA74F6119821}">
  <sheetPr codeName="Sheet7"/>
  <dimension ref="A1:G31"/>
  <sheetViews>
    <sheetView workbookViewId="0">
      <selection activeCell="H11" sqref="H11"/>
    </sheetView>
  </sheetViews>
  <sheetFormatPr defaultColWidth="17.19921875" defaultRowHeight="24" customHeight="1" x14ac:dyDescent="0.45"/>
  <cols>
    <col min="3" max="3" width="8.46484375" customWidth="1"/>
    <col min="4" max="4" width="14.33203125" customWidth="1"/>
    <col min="5" max="5" width="23.73046875" customWidth="1"/>
  </cols>
  <sheetData>
    <row r="1" spans="1:7" ht="24" customHeight="1" x14ac:dyDescent="0.45">
      <c r="A1" s="1" t="s">
        <v>97</v>
      </c>
      <c r="B1" s="1" t="s">
        <v>98</v>
      </c>
      <c r="C1" s="1" t="s">
        <v>99</v>
      </c>
      <c r="D1" s="1" t="s">
        <v>100</v>
      </c>
      <c r="E1" s="1" t="s">
        <v>101</v>
      </c>
      <c r="F1" s="1" t="s">
        <v>102</v>
      </c>
      <c r="G1" s="1" t="s">
        <v>103</v>
      </c>
    </row>
    <row r="2" spans="1:7" ht="24" customHeight="1" x14ac:dyDescent="0.45">
      <c r="A2" s="2" t="s">
        <v>104</v>
      </c>
      <c r="B2" s="2" t="s">
        <v>105</v>
      </c>
      <c r="C2" s="2" t="s">
        <v>106</v>
      </c>
      <c r="D2" s="2">
        <v>612345678</v>
      </c>
      <c r="E2" s="4" t="s">
        <v>107</v>
      </c>
      <c r="F2" s="2" t="s">
        <v>108</v>
      </c>
      <c r="G2" s="5">
        <v>45672</v>
      </c>
    </row>
    <row r="3" spans="1:7" ht="24" customHeight="1" x14ac:dyDescent="0.45">
      <c r="A3" s="2" t="s">
        <v>109</v>
      </c>
      <c r="B3" s="2" t="s">
        <v>110</v>
      </c>
      <c r="C3" s="2" t="s">
        <v>111</v>
      </c>
      <c r="D3" s="2">
        <v>678456123</v>
      </c>
      <c r="E3" s="4" t="s">
        <v>112</v>
      </c>
      <c r="F3" s="2" t="s">
        <v>108</v>
      </c>
      <c r="G3" s="5">
        <v>45677</v>
      </c>
    </row>
    <row r="4" spans="1:7" ht="24" customHeight="1" x14ac:dyDescent="0.45">
      <c r="A4" s="2" t="s">
        <v>113</v>
      </c>
      <c r="B4" s="2" t="s">
        <v>114</v>
      </c>
      <c r="C4" s="2" t="s">
        <v>106</v>
      </c>
      <c r="D4" s="2">
        <v>621457896</v>
      </c>
      <c r="E4" s="4" t="s">
        <v>115</v>
      </c>
      <c r="F4" s="2" t="s">
        <v>116</v>
      </c>
      <c r="G4" s="5">
        <v>45690</v>
      </c>
    </row>
    <row r="5" spans="1:7" ht="24" customHeight="1" x14ac:dyDescent="0.45">
      <c r="A5" s="2" t="s">
        <v>117</v>
      </c>
      <c r="B5" s="2" t="s">
        <v>118</v>
      </c>
      <c r="C5" s="2" t="s">
        <v>111</v>
      </c>
      <c r="D5" s="2">
        <v>663214785</v>
      </c>
      <c r="E5" s="4" t="s">
        <v>119</v>
      </c>
      <c r="F5" s="2" t="s">
        <v>120</v>
      </c>
      <c r="G5" s="5">
        <v>45696</v>
      </c>
    </row>
    <row r="6" spans="1:7" ht="24" customHeight="1" x14ac:dyDescent="0.45">
      <c r="A6" s="2" t="s">
        <v>121</v>
      </c>
      <c r="B6" s="2" t="s">
        <v>122</v>
      </c>
      <c r="C6" s="2" t="s">
        <v>106</v>
      </c>
      <c r="D6" s="2">
        <v>654789632</v>
      </c>
      <c r="E6" s="4" t="s">
        <v>123</v>
      </c>
      <c r="F6" s="2" t="s">
        <v>124</v>
      </c>
      <c r="G6" s="5">
        <v>45700</v>
      </c>
    </row>
    <row r="7" spans="1:7" ht="24" customHeight="1" x14ac:dyDescent="0.45">
      <c r="A7" s="2" t="s">
        <v>125</v>
      </c>
      <c r="B7" s="2" t="s">
        <v>126</v>
      </c>
      <c r="C7" s="2" t="s">
        <v>111</v>
      </c>
      <c r="D7" s="2">
        <v>678945612</v>
      </c>
      <c r="E7" s="4" t="s">
        <v>127</v>
      </c>
      <c r="F7" s="2" t="s">
        <v>108</v>
      </c>
      <c r="G7" s="5">
        <v>45706</v>
      </c>
    </row>
    <row r="8" spans="1:7" ht="24" customHeight="1" x14ac:dyDescent="0.45">
      <c r="A8" s="2" t="s">
        <v>128</v>
      </c>
      <c r="B8" s="2" t="s">
        <v>129</v>
      </c>
      <c r="C8" s="2" t="s">
        <v>106</v>
      </c>
      <c r="D8" s="2">
        <v>611457896</v>
      </c>
      <c r="E8" s="4" t="s">
        <v>130</v>
      </c>
      <c r="F8" s="2" t="s">
        <v>131</v>
      </c>
      <c r="G8" s="5">
        <v>45713</v>
      </c>
    </row>
    <row r="9" spans="1:7" ht="24" customHeight="1" x14ac:dyDescent="0.45">
      <c r="A9" s="2" t="s">
        <v>132</v>
      </c>
      <c r="B9" s="2" t="s">
        <v>133</v>
      </c>
      <c r="C9" s="2" t="s">
        <v>111</v>
      </c>
      <c r="D9" s="2">
        <v>624789563</v>
      </c>
      <c r="E9" s="4" t="s">
        <v>134</v>
      </c>
      <c r="F9" s="2" t="s">
        <v>116</v>
      </c>
      <c r="G9" s="5">
        <v>45717</v>
      </c>
    </row>
    <row r="10" spans="1:7" ht="24" customHeight="1" x14ac:dyDescent="0.45">
      <c r="A10" s="2" t="s">
        <v>135</v>
      </c>
      <c r="B10" s="2" t="s">
        <v>136</v>
      </c>
      <c r="C10" s="2" t="s">
        <v>106</v>
      </c>
      <c r="D10" s="2">
        <v>632147856</v>
      </c>
      <c r="E10" s="4" t="s">
        <v>137</v>
      </c>
      <c r="F10" s="2" t="s">
        <v>108</v>
      </c>
      <c r="G10" s="5">
        <v>45721</v>
      </c>
    </row>
    <row r="11" spans="1:7" ht="24" customHeight="1" x14ac:dyDescent="0.45">
      <c r="A11" s="2" t="s">
        <v>138</v>
      </c>
      <c r="B11" s="2" t="s">
        <v>139</v>
      </c>
      <c r="C11" s="2" t="s">
        <v>111</v>
      </c>
      <c r="D11" s="2">
        <v>669874123</v>
      </c>
      <c r="E11" s="4" t="s">
        <v>140</v>
      </c>
      <c r="F11" s="2" t="s">
        <v>141</v>
      </c>
      <c r="G11" s="5">
        <v>45725</v>
      </c>
    </row>
    <row r="12" spans="1:7" ht="24" customHeight="1" x14ac:dyDescent="0.45">
      <c r="A12" s="2" t="s">
        <v>142</v>
      </c>
      <c r="B12" s="2" t="s">
        <v>143</v>
      </c>
      <c r="C12" s="2" t="s">
        <v>106</v>
      </c>
      <c r="D12" s="2">
        <v>654123789</v>
      </c>
      <c r="E12" s="4" t="s">
        <v>144</v>
      </c>
      <c r="F12" s="2" t="s">
        <v>108</v>
      </c>
      <c r="G12" s="5">
        <v>45728</v>
      </c>
    </row>
    <row r="13" spans="1:7" ht="24" customHeight="1" x14ac:dyDescent="0.45">
      <c r="A13" s="2" t="s">
        <v>145</v>
      </c>
      <c r="B13" s="2" t="s">
        <v>146</v>
      </c>
      <c r="C13" s="2" t="s">
        <v>111</v>
      </c>
      <c r="D13" s="2">
        <v>617894563</v>
      </c>
      <c r="E13" s="4" t="s">
        <v>147</v>
      </c>
      <c r="F13" s="2" t="s">
        <v>120</v>
      </c>
      <c r="G13" s="5">
        <v>45732</v>
      </c>
    </row>
    <row r="14" spans="1:7" ht="24" customHeight="1" x14ac:dyDescent="0.45">
      <c r="A14" s="2" t="s">
        <v>148</v>
      </c>
      <c r="B14" s="2" t="s">
        <v>149</v>
      </c>
      <c r="C14" s="2" t="s">
        <v>106</v>
      </c>
      <c r="D14" s="2">
        <v>671234896</v>
      </c>
      <c r="E14" s="4" t="s">
        <v>150</v>
      </c>
      <c r="F14" s="2" t="s">
        <v>124</v>
      </c>
      <c r="G14" s="5">
        <v>45736</v>
      </c>
    </row>
    <row r="15" spans="1:7" ht="24" customHeight="1" x14ac:dyDescent="0.45">
      <c r="A15" s="2" t="s">
        <v>151</v>
      </c>
      <c r="B15" s="2" t="s">
        <v>152</v>
      </c>
      <c r="C15" s="2" t="s">
        <v>111</v>
      </c>
      <c r="D15" s="2">
        <v>629871456</v>
      </c>
      <c r="E15" s="4" t="s">
        <v>153</v>
      </c>
      <c r="F15" s="2" t="s">
        <v>108</v>
      </c>
      <c r="G15" s="5">
        <v>45740</v>
      </c>
    </row>
    <row r="16" spans="1:7" ht="24" customHeight="1" x14ac:dyDescent="0.45">
      <c r="A16" s="2" t="s">
        <v>154</v>
      </c>
      <c r="B16" s="2" t="s">
        <v>155</v>
      </c>
      <c r="C16" s="2" t="s">
        <v>106</v>
      </c>
      <c r="D16" s="2">
        <v>656789123</v>
      </c>
      <c r="E16" s="4" t="s">
        <v>156</v>
      </c>
      <c r="F16" s="2" t="s">
        <v>116</v>
      </c>
      <c r="G16" s="5">
        <v>45744</v>
      </c>
    </row>
    <row r="17" spans="1:7" ht="24" customHeight="1" x14ac:dyDescent="0.45">
      <c r="A17" s="2" t="s">
        <v>157</v>
      </c>
      <c r="B17" s="2" t="s">
        <v>158</v>
      </c>
      <c r="C17" s="2" t="s">
        <v>111</v>
      </c>
      <c r="D17" s="2">
        <v>614789235</v>
      </c>
      <c r="E17" s="4" t="s">
        <v>159</v>
      </c>
      <c r="F17" s="2" t="s">
        <v>108</v>
      </c>
      <c r="G17" s="5">
        <v>45749</v>
      </c>
    </row>
    <row r="18" spans="1:7" ht="24" customHeight="1" x14ac:dyDescent="0.45">
      <c r="A18" s="2" t="s">
        <v>160</v>
      </c>
      <c r="B18" s="2" t="s">
        <v>161</v>
      </c>
      <c r="C18" s="2" t="s">
        <v>106</v>
      </c>
      <c r="D18" s="2">
        <v>639874512</v>
      </c>
      <c r="E18" s="4" t="s">
        <v>162</v>
      </c>
      <c r="F18" s="2" t="s">
        <v>131</v>
      </c>
      <c r="G18" s="5">
        <v>45752</v>
      </c>
    </row>
    <row r="19" spans="1:7" ht="24" customHeight="1" x14ac:dyDescent="0.45">
      <c r="A19" s="2" t="s">
        <v>163</v>
      </c>
      <c r="B19" s="2" t="s">
        <v>164</v>
      </c>
      <c r="C19" s="2" t="s">
        <v>111</v>
      </c>
      <c r="D19" s="2">
        <v>678523419</v>
      </c>
      <c r="E19" s="4" t="s">
        <v>165</v>
      </c>
      <c r="F19" s="2" t="s">
        <v>120</v>
      </c>
      <c r="G19" s="5">
        <v>45755</v>
      </c>
    </row>
    <row r="20" spans="1:7" ht="24" customHeight="1" x14ac:dyDescent="0.45">
      <c r="A20" s="2" t="s">
        <v>166</v>
      </c>
      <c r="B20" s="2" t="s">
        <v>167</v>
      </c>
      <c r="C20" s="2" t="s">
        <v>106</v>
      </c>
      <c r="D20" s="2">
        <v>623145789</v>
      </c>
      <c r="E20" s="4" t="s">
        <v>168</v>
      </c>
      <c r="F20" s="2" t="s">
        <v>108</v>
      </c>
      <c r="G20" s="5">
        <v>45758</v>
      </c>
    </row>
    <row r="21" spans="1:7" ht="24" customHeight="1" x14ac:dyDescent="0.45">
      <c r="A21" s="2" t="s">
        <v>169</v>
      </c>
      <c r="B21" s="2" t="s">
        <v>170</v>
      </c>
      <c r="C21" s="2" t="s">
        <v>111</v>
      </c>
      <c r="D21" s="2">
        <v>667451238</v>
      </c>
      <c r="E21" s="4" t="s">
        <v>171</v>
      </c>
      <c r="F21" s="2" t="s">
        <v>124</v>
      </c>
      <c r="G21" s="5">
        <v>45762</v>
      </c>
    </row>
    <row r="22" spans="1:7" ht="24" customHeight="1" x14ac:dyDescent="0.45">
      <c r="A22" s="2" t="s">
        <v>172</v>
      </c>
      <c r="B22" s="2" t="s">
        <v>173</v>
      </c>
      <c r="C22" s="2" t="s">
        <v>106</v>
      </c>
      <c r="D22" s="2">
        <v>612567894</v>
      </c>
      <c r="E22" s="4" t="s">
        <v>174</v>
      </c>
      <c r="F22" s="2" t="s">
        <v>116</v>
      </c>
      <c r="G22" s="5">
        <v>45765</v>
      </c>
    </row>
    <row r="23" spans="1:7" ht="24" customHeight="1" x14ac:dyDescent="0.45">
      <c r="A23" s="2" t="s">
        <v>175</v>
      </c>
      <c r="B23" s="2" t="s">
        <v>176</v>
      </c>
      <c r="C23" s="2" t="s">
        <v>111</v>
      </c>
      <c r="D23" s="2">
        <v>671458236</v>
      </c>
      <c r="E23" s="4" t="s">
        <v>177</v>
      </c>
      <c r="F23" s="2" t="s">
        <v>108</v>
      </c>
      <c r="G23" s="5">
        <v>45769</v>
      </c>
    </row>
    <row r="24" spans="1:7" ht="24" customHeight="1" x14ac:dyDescent="0.45">
      <c r="A24" s="2" t="s">
        <v>178</v>
      </c>
      <c r="B24" s="2" t="s">
        <v>179</v>
      </c>
      <c r="C24" s="2" t="s">
        <v>106</v>
      </c>
      <c r="D24" s="2">
        <v>624789135</v>
      </c>
      <c r="E24" s="4" t="s">
        <v>180</v>
      </c>
      <c r="F24" s="2" t="s">
        <v>141</v>
      </c>
      <c r="G24" s="5">
        <v>45772</v>
      </c>
    </row>
    <row r="25" spans="1:7" ht="24" customHeight="1" x14ac:dyDescent="0.45">
      <c r="A25" s="2" t="s">
        <v>181</v>
      </c>
      <c r="B25" s="2" t="s">
        <v>182</v>
      </c>
      <c r="C25" s="2" t="s">
        <v>111</v>
      </c>
      <c r="D25" s="2">
        <v>662587413</v>
      </c>
      <c r="E25" s="4" t="s">
        <v>183</v>
      </c>
      <c r="F25" s="2" t="s">
        <v>108</v>
      </c>
      <c r="G25" s="5">
        <v>45775</v>
      </c>
    </row>
    <row r="26" spans="1:7" ht="24" customHeight="1" x14ac:dyDescent="0.45">
      <c r="A26" s="2" t="s">
        <v>184</v>
      </c>
      <c r="B26" s="2" t="s">
        <v>185</v>
      </c>
      <c r="C26" s="2" t="s">
        <v>106</v>
      </c>
      <c r="D26" s="2">
        <v>651234789</v>
      </c>
      <c r="E26" s="4" t="s">
        <v>186</v>
      </c>
      <c r="F26" s="2" t="s">
        <v>120</v>
      </c>
      <c r="G26" s="5">
        <v>45779</v>
      </c>
    </row>
    <row r="27" spans="1:7" ht="24" customHeight="1" x14ac:dyDescent="0.45">
      <c r="A27" s="2" t="s">
        <v>187</v>
      </c>
      <c r="B27" s="2" t="s">
        <v>188</v>
      </c>
      <c r="C27" s="2" t="s">
        <v>111</v>
      </c>
      <c r="D27" s="2">
        <v>618745239</v>
      </c>
      <c r="E27" s="4" t="s">
        <v>189</v>
      </c>
      <c r="F27" s="2" t="s">
        <v>116</v>
      </c>
      <c r="G27" s="5">
        <v>45782</v>
      </c>
    </row>
    <row r="28" spans="1:7" ht="24" customHeight="1" x14ac:dyDescent="0.45">
      <c r="A28" s="2" t="s">
        <v>190</v>
      </c>
      <c r="B28" s="2" t="s">
        <v>191</v>
      </c>
      <c r="C28" s="2" t="s">
        <v>106</v>
      </c>
      <c r="D28" s="2">
        <v>634561278</v>
      </c>
      <c r="E28" s="4" t="s">
        <v>192</v>
      </c>
      <c r="F28" s="2" t="s">
        <v>108</v>
      </c>
      <c r="G28" s="5">
        <v>45786</v>
      </c>
    </row>
    <row r="29" spans="1:7" ht="24" customHeight="1" x14ac:dyDescent="0.45">
      <c r="A29" s="2" t="s">
        <v>193</v>
      </c>
      <c r="B29" s="2" t="s">
        <v>194</v>
      </c>
      <c r="C29" s="2" t="s">
        <v>111</v>
      </c>
      <c r="D29" s="2">
        <v>673214895</v>
      </c>
      <c r="E29" s="4" t="s">
        <v>195</v>
      </c>
      <c r="F29" s="2" t="s">
        <v>124</v>
      </c>
      <c r="G29" s="5">
        <v>45789</v>
      </c>
    </row>
    <row r="30" spans="1:7" ht="24" customHeight="1" x14ac:dyDescent="0.45">
      <c r="A30" s="2" t="s">
        <v>196</v>
      </c>
      <c r="B30" s="2" t="s">
        <v>197</v>
      </c>
      <c r="C30" s="2" t="s">
        <v>106</v>
      </c>
      <c r="D30" s="2">
        <v>621457832</v>
      </c>
      <c r="E30" s="4" t="s">
        <v>198</v>
      </c>
      <c r="F30" s="2" t="s">
        <v>108</v>
      </c>
      <c r="G30" s="5">
        <v>45793</v>
      </c>
    </row>
    <row r="31" spans="1:7" ht="24" customHeight="1" x14ac:dyDescent="0.45">
      <c r="A31" s="2" t="s">
        <v>199</v>
      </c>
      <c r="B31" s="2" t="s">
        <v>200</v>
      </c>
      <c r="C31" s="2" t="s">
        <v>111</v>
      </c>
      <c r="D31" s="2">
        <v>668745123</v>
      </c>
      <c r="E31" s="4" t="s">
        <v>201</v>
      </c>
      <c r="F31" s="2" t="s">
        <v>131</v>
      </c>
      <c r="G31" s="5">
        <v>45797</v>
      </c>
    </row>
  </sheetData>
  <hyperlinks>
    <hyperlink ref="E2" r:id="rId1" display="mailto:ahmed.elamrani@email.com" xr:uid="{11F926D8-745F-411B-A262-6AC71E7650EB}"/>
    <hyperlink ref="E3" r:id="rId2" display="mailto:fatima.alaoui@email.com" xr:uid="{B727ED25-8A1C-42D2-8D44-36E1B9E3927E}"/>
    <hyperlink ref="E4" r:id="rId3" display="mailto:youssef.benali@email.com" xr:uid="{C40ADCDC-25BB-4FCD-A494-396D46EB6155}"/>
    <hyperlink ref="E5" r:id="rId4" display="mailto:salma.idrissi@email.com" xr:uid="{DA62A33C-5CB2-42E4-923B-B4B1F566899F}"/>
    <hyperlink ref="E6" r:id="rId5" display="mailto:omar.berrada@email.com" xr:uid="{4A903A3F-0377-4D8B-9FD8-798EFF054B9D}"/>
    <hyperlink ref="E7" r:id="rId6" display="mailto:imane.chraibi@email.com" xr:uid="{A93281D4-42E3-402C-AA45-FAA0DEC8326D}"/>
    <hyperlink ref="E8" r:id="rId7" display="mailto:hamza.elfassi@email.com" xr:uid="{097E59B6-27A6-4F46-9D7F-674A99A7B570}"/>
    <hyperlink ref="E9" r:id="rId8" display="mailto:sara.tazi@email.com" xr:uid="{23EF3324-65EB-472A-A499-6CE52E1B504C}"/>
    <hyperlink ref="E10" r:id="rId9" display="mailto:mehdi.ouali@email.com" xr:uid="{791BCECA-0D66-4C4F-9E1D-7A8578D01979}"/>
    <hyperlink ref="E11" r:id="rId10" display="mailto:asmae.bennani@email.com" xr:uid="{8D76C560-E324-4A08-820B-3B2D9E5D0778}"/>
    <hyperlink ref="E12" r:id="rId11" display="mailto:khalid.amrani@email.com" xr:uid="{2939BCB7-C852-4213-9B56-D766903F63E6}"/>
    <hyperlink ref="E13" r:id="rId12" display="mailto:hind.idrissi@email.com" xr:uid="{F99F848B-35E3-4BA3-8F63-6898E9FC116E}"/>
    <hyperlink ref="E14" r:id="rId13" display="mailto:ayoub.boussaid@email.com" xr:uid="{160A6CAB-2795-476F-B105-A3B93487F6EE}"/>
    <hyperlink ref="E15" r:id="rId14" display="mailto:meryem.lahlou@email.com" xr:uid="{6B9595B8-C663-42A0-9E45-850C09B7FD23}"/>
    <hyperlink ref="E16" r:id="rId15" display="mailto:zakaria.naciri@email.com" xr:uid="{29522FD3-C8DB-4C1B-89DB-36D5E05C01A7}"/>
    <hyperlink ref="E17" r:id="rId16" display="mailto:nadia.mansouri@email.com" xr:uid="{0148CF24-2423-48D1-A1E8-0AA68156CA12}"/>
    <hyperlink ref="E18" r:id="rId17" display="mailto:adil.chouaib@email.com" xr:uid="{5A31A234-CBC8-46EC-BE91-67C5EFF6CC5E}"/>
    <hyperlink ref="E19" r:id="rId18" display="mailto:soukaina.bakkali@email.com" xr:uid="{447F25E2-B793-48D5-ABE0-AD0A7EDC38B9}"/>
    <hyperlink ref="E20" r:id="rId19" display="mailto:rachid.lahcen@email.com" xr:uid="{093F6C6F-C19A-46D2-940E-42AEEABE6D61}"/>
    <hyperlink ref="E21" r:id="rId20" display="mailto:ikram.khatib@email.com" xr:uid="{E056D933-3FAE-49BE-B830-BD94653676DD}"/>
    <hyperlink ref="E22" r:id="rId21" display="mailto:bilal.moujahid@email.com" xr:uid="{B73105DB-CBDB-42FE-80B8-2653B0345F37}"/>
    <hyperlink ref="E23" r:id="rId22" display="mailto:chaimae.yousfi@email.com" xr:uid="{500F1B48-1A14-4374-8F07-D1EAB3FBAAE8}"/>
    <hyperlink ref="E24" r:id="rId23" display="mailto:hicham.mokri@email.com" xr:uid="{D1B53D4F-84E5-4F45-A7DE-96687939341A}"/>
    <hyperlink ref="E25" r:id="rId24" display="mailto:ghita.azzouzi@email.com" xr:uid="{D32A9B25-7962-4A65-BAFD-F45EEB240E9D}"/>
    <hyperlink ref="E26" r:id="rId25" display="mailto:ismail.benkirane@email.com" xr:uid="{A31C73B6-6866-4CA4-AC9A-2030958CEA03}"/>
    <hyperlink ref="E27" r:id="rId26" display="mailto:lina.bennis@email.com" xr:uid="{0CD6E241-335C-4621-8D43-5A73058281E9}"/>
    <hyperlink ref="E28" r:id="rId27" display="mailto:karim.haddad@email.com" xr:uid="{E0BA9374-D01B-499A-84FA-A36F58328050}"/>
    <hyperlink ref="E29" r:id="rId28" display="mailto:wafa.bouzidi@email.com" xr:uid="{14DC1923-2E0D-4718-B96F-E5045A2FF808}"/>
    <hyperlink ref="E30" r:id="rId29" display="mailto:yassine.ghazi@email.com" xr:uid="{FD6695B7-82A9-4086-A6E8-D0FFD5EAE0A4}"/>
    <hyperlink ref="E31" r:id="rId30" display="mailto:doha.fihri@email.com" xr:uid="{7B2F8AB5-327C-40FA-B002-F6DDC96B1651}"/>
  </hyperlinks>
  <pageMargins left="0.7" right="0.7" top="0.75" bottom="0.75" header="0.3" footer="0.3"/>
  <tableParts count="1">
    <tablePart r:id="rId3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4E20A-5831-4A34-8216-A9F08C005186}">
  <sheetPr codeName="Sheet15"/>
  <dimension ref="A1:E9"/>
  <sheetViews>
    <sheetView workbookViewId="0">
      <selection activeCell="M14" sqref="M14"/>
    </sheetView>
  </sheetViews>
  <sheetFormatPr defaultRowHeight="16.5" customHeight="1" x14ac:dyDescent="0.45"/>
  <cols>
    <col min="1" max="1" width="12.265625" customWidth="1"/>
    <col min="2" max="2" width="15.265625" customWidth="1"/>
    <col min="4" max="4" width="9.73046875" customWidth="1"/>
  </cols>
  <sheetData>
    <row r="1" spans="1:5" ht="16.5" customHeight="1" x14ac:dyDescent="0.45">
      <c r="A1" s="1" t="s">
        <v>219</v>
      </c>
      <c r="B1" s="1" t="s">
        <v>220</v>
      </c>
      <c r="C1" s="1" t="s">
        <v>221</v>
      </c>
      <c r="D1" s="1" t="s">
        <v>239</v>
      </c>
      <c r="E1" s="1" t="s">
        <v>212</v>
      </c>
    </row>
    <row r="2" spans="1:5" ht="16.5" customHeight="1" x14ac:dyDescent="0.45">
      <c r="A2" s="2" t="s">
        <v>222</v>
      </c>
      <c r="B2" s="2" t="s">
        <v>223</v>
      </c>
      <c r="C2" s="2" t="s">
        <v>224</v>
      </c>
      <c r="D2" s="5">
        <v>45337</v>
      </c>
      <c r="E2" s="2" t="s">
        <v>91</v>
      </c>
    </row>
    <row r="3" spans="1:5" ht="16.5" customHeight="1" x14ac:dyDescent="0.45">
      <c r="A3" s="2" t="s">
        <v>225</v>
      </c>
      <c r="B3" s="2" t="s">
        <v>118</v>
      </c>
      <c r="C3" s="2" t="s">
        <v>224</v>
      </c>
      <c r="D3" s="5">
        <v>45453</v>
      </c>
      <c r="E3" s="2" t="s">
        <v>91</v>
      </c>
    </row>
    <row r="4" spans="1:5" ht="16.5" customHeight="1" x14ac:dyDescent="0.45">
      <c r="A4" s="2" t="s">
        <v>226</v>
      </c>
      <c r="B4" s="2" t="s">
        <v>129</v>
      </c>
      <c r="C4" s="2" t="s">
        <v>224</v>
      </c>
      <c r="D4" s="5">
        <v>45677</v>
      </c>
      <c r="E4" s="2" t="s">
        <v>91</v>
      </c>
    </row>
    <row r="5" spans="1:5" ht="16.5" customHeight="1" x14ac:dyDescent="0.45">
      <c r="A5" s="2" t="s">
        <v>227</v>
      </c>
      <c r="B5" s="2" t="s">
        <v>228</v>
      </c>
      <c r="C5" s="2" t="s">
        <v>229</v>
      </c>
      <c r="D5" s="5">
        <v>45235</v>
      </c>
      <c r="E5" s="2" t="s">
        <v>91</v>
      </c>
    </row>
    <row r="6" spans="1:5" ht="16.5" customHeight="1" x14ac:dyDescent="0.45">
      <c r="A6" s="2" t="s">
        <v>230</v>
      </c>
      <c r="B6" s="2" t="s">
        <v>122</v>
      </c>
      <c r="C6" s="2" t="s">
        <v>229</v>
      </c>
      <c r="D6" s="5">
        <v>45369</v>
      </c>
      <c r="E6" s="2" t="s">
        <v>91</v>
      </c>
    </row>
    <row r="7" spans="1:5" ht="16.5" customHeight="1" x14ac:dyDescent="0.45">
      <c r="A7" s="2" t="s">
        <v>231</v>
      </c>
      <c r="B7" s="2" t="s">
        <v>232</v>
      </c>
      <c r="C7" s="2" t="s">
        <v>229</v>
      </c>
      <c r="D7" s="5">
        <v>45700</v>
      </c>
      <c r="E7" s="2" t="s">
        <v>91</v>
      </c>
    </row>
    <row r="8" spans="1:5" ht="16.5" customHeight="1" x14ac:dyDescent="0.45">
      <c r="A8" s="2" t="s">
        <v>233</v>
      </c>
      <c r="B8" s="2" t="s">
        <v>234</v>
      </c>
      <c r="C8" s="2" t="s">
        <v>235</v>
      </c>
      <c r="D8" s="5">
        <v>44774</v>
      </c>
      <c r="E8" s="2" t="s">
        <v>91</v>
      </c>
    </row>
    <row r="9" spans="1:5" ht="16.5" customHeight="1" x14ac:dyDescent="0.45">
      <c r="A9" s="2" t="s">
        <v>236</v>
      </c>
      <c r="B9" s="2" t="s">
        <v>237</v>
      </c>
      <c r="C9" s="2" t="s">
        <v>238</v>
      </c>
      <c r="D9" s="5">
        <v>45754</v>
      </c>
      <c r="E9" s="2" t="s">
        <v>91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6061D-45A9-4B45-A4BD-D7839BDACA88}">
  <sheetPr codeName="Sheet2"/>
  <dimension ref="A1"/>
  <sheetViews>
    <sheetView workbookViewId="0">
      <selection activeCell="I20" sqref="I20"/>
    </sheetView>
  </sheetViews>
  <sheetFormatPr defaultRowHeight="14.25" x14ac:dyDescent="0.45"/>
  <cols>
    <col min="1" max="1" width="9.86328125" customWidth="1"/>
    <col min="2" max="2" width="11.53125" bestFit="1" customWidth="1"/>
    <col min="3" max="4" width="9.3984375" bestFit="1" customWidth="1"/>
    <col min="5" max="5" width="11.46484375" bestFit="1" customWidth="1"/>
    <col min="6" max="6" width="15.33203125" bestFit="1" customWidth="1"/>
    <col min="7" max="7" width="16.265625" bestFit="1" customWidth="1"/>
    <col min="8" max="8" width="18.73046875" bestFit="1" customWidth="1"/>
    <col min="9" max="9" width="15.33203125" bestFit="1" customWidth="1"/>
    <col min="10" max="10" width="13.86328125" bestFit="1" customWidth="1"/>
    <col min="11" max="11" width="13.796875" bestFit="1" customWidth="1"/>
    <col min="12" max="12" width="19.9296875" bestFit="1" customWidth="1"/>
    <col min="13" max="13" width="12.06640625" bestFit="1" customWidth="1"/>
    <col min="14" max="14" width="9.59765625" bestFit="1" customWidth="1"/>
    <col min="15" max="15" width="22.6640625" bestFit="1" customWidth="1"/>
    <col min="16" max="16" width="8.06640625" bestFit="1" customWidth="1"/>
  </cols>
  <sheetData>
    <row r="1" spans="1:1" x14ac:dyDescent="0.45">
      <c r="A1" t="s">
        <v>694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34882-9CF1-44C6-AD7A-FF33E5892AAE}">
  <sheetPr codeName="Sheet3"/>
  <dimension ref="A2:BM32"/>
  <sheetViews>
    <sheetView showGridLines="0" tabSelected="1" zoomScale="80" zoomScaleNormal="80" workbookViewId="0">
      <selection activeCell="J15" sqref="J15"/>
    </sheetView>
  </sheetViews>
  <sheetFormatPr defaultColWidth="0" defaultRowHeight="22.25" customHeight="1" x14ac:dyDescent="0.45"/>
  <cols>
    <col min="1" max="63" width="3.6640625" style="14" customWidth="1"/>
    <col min="64" max="64" width="1.86328125" style="14" customWidth="1"/>
    <col min="65" max="65" width="0" style="14" hidden="1" customWidth="1"/>
    <col min="66" max="16383" width="3.6640625" style="14" hidden="1"/>
    <col min="16384" max="16384" width="3.6640625" style="14" hidden="1" customWidth="1"/>
  </cols>
  <sheetData>
    <row r="2" spans="2:64" ht="22.25" customHeight="1" x14ac:dyDescent="0.65">
      <c r="B2" s="24"/>
      <c r="C2" s="24"/>
      <c r="D2" s="24"/>
      <c r="E2" s="24"/>
      <c r="F2" s="26"/>
      <c r="G2" s="25"/>
      <c r="H2" s="25"/>
      <c r="I2" s="25"/>
      <c r="J2" s="25"/>
      <c r="K2" s="25"/>
      <c r="L2" s="25"/>
      <c r="M2" s="25"/>
      <c r="N2" s="25"/>
      <c r="O2" s="25"/>
      <c r="P2" s="25"/>
      <c r="Q2" s="25"/>
      <c r="R2" s="25"/>
      <c r="S2" s="25"/>
      <c r="T2" s="25"/>
      <c r="U2" s="23"/>
    </row>
    <row r="3" spans="2:64" s="21" customFormat="1" ht="22.25" customHeight="1" x14ac:dyDescent="0.45">
      <c r="F3" s="34"/>
      <c r="G3" s="34"/>
      <c r="H3" s="34"/>
      <c r="I3" s="19"/>
      <c r="J3" s="34"/>
      <c r="K3" s="34"/>
      <c r="L3" s="34"/>
      <c r="M3" s="20"/>
      <c r="N3" s="34"/>
      <c r="O3" s="34"/>
      <c r="P3" s="34"/>
      <c r="Q3" s="20"/>
      <c r="R3" s="34"/>
      <c r="S3" s="34"/>
      <c r="T3" s="34"/>
      <c r="AC3" s="28"/>
    </row>
    <row r="4" spans="2:64" ht="22.25" customHeight="1" x14ac:dyDescent="0.45">
      <c r="P4" s="20"/>
      <c r="Q4" s="18"/>
      <c r="R4" s="17"/>
    </row>
    <row r="5" spans="2:64" ht="22.25" customHeight="1" x14ac:dyDescent="0.45">
      <c r="BC5" s="27" t="s">
        <v>711</v>
      </c>
      <c r="BF5" s="27"/>
      <c r="BG5" s="27"/>
      <c r="BH5" s="27"/>
      <c r="BI5" s="27"/>
      <c r="BJ5" s="27"/>
      <c r="BK5" s="27"/>
      <c r="BL5" s="27"/>
    </row>
    <row r="6" spans="2:64" ht="21.85" customHeight="1" x14ac:dyDescent="0.45">
      <c r="AE6" s="15"/>
    </row>
    <row r="7" spans="2:64" ht="22.25" customHeight="1" x14ac:dyDescent="0.45">
      <c r="AR7" s="35" t="str" vm="1">
        <f>CUBESET(
"ThisWorkbookDataModel","[DimProducts].[ProductName].Children",
"Products"
)</f>
        <v>Products</v>
      </c>
      <c r="AS7" s="35"/>
      <c r="AT7" s="35"/>
      <c r="AU7" s="35"/>
      <c r="AV7" s="35" t="s">
        <v>704</v>
      </c>
      <c r="AW7" s="35"/>
      <c r="AX7" s="35"/>
      <c r="AY7" s="35" t="s">
        <v>705</v>
      </c>
      <c r="AZ7" s="35"/>
      <c r="BA7" s="35"/>
      <c r="BB7" s="35" t="s">
        <v>706</v>
      </c>
      <c r="BC7" s="35"/>
      <c r="BD7" s="35"/>
      <c r="BE7" s="32" t="s">
        <v>724</v>
      </c>
      <c r="BF7" s="32"/>
      <c r="BG7" s="32"/>
      <c r="BH7" s="32"/>
      <c r="BI7" s="32"/>
      <c r="BJ7" s="32"/>
      <c r="BK7" s="31"/>
      <c r="BL7" s="29"/>
    </row>
    <row r="8" spans="2:64" ht="22.25" customHeight="1" x14ac:dyDescent="0.45">
      <c r="AQ8" s="16">
        <v>1</v>
      </c>
      <c r="AR8" s="36" t="str" vm="2">
        <f>CUBERANKEDMEMBER("ThisWorkbookDataModel",$AR$7,AQ8)</f>
        <v>Brownie</v>
      </c>
      <c r="AS8" s="36"/>
      <c r="AT8" s="36"/>
      <c r="AU8" s="36"/>
      <c r="AV8" s="33" vm="7">
        <f>CUBEVALUE("ThisWorkbookDataModel",AR8,"[Measures].[Total Sales]",Slicer_PaymentMethod,Slicer_Category,Slicer_Month,Slicer_Year,Slicer_EmployeeName)</f>
        <v>537</v>
      </c>
      <c r="AW8" s="33"/>
      <c r="AX8" s="33"/>
      <c r="AY8" s="33" vm="16">
        <f>CUBEVALUE("ThisWorkbookDataModel",AR8,"[Measures].[Gross Profit]",Slicer_PaymentMethod,Slicer_Category,Slicer_Month,Slicer_Year,Slicer_EmployeeName)</f>
        <v>277</v>
      </c>
      <c r="AZ8" s="33"/>
      <c r="BA8" s="33"/>
      <c r="BB8" s="33" vm="21">
        <f>CUBEVALUE("ThisWorkbookDataModel",AR8,"[Measures].[Profit Margin %]",Slicer_PaymentMethod,Slicer_Category,Slicer_Month,Slicer_Year,Slicer_EmployeeName)</f>
        <v>0.51582867783985098</v>
      </c>
      <c r="BC8" s="33"/>
      <c r="BD8" s="33"/>
      <c r="BE8" s="33" vm="41">
        <f>CUBEVALUE("ThisWorkbookDataModel",AR8,"[Measures].[Average Profit per Order]",Slicer_PaymentMethod,Slicer_Category,Slicer_Month,Slicer_Year,Slicer_EmployeeName)</f>
        <v>16.294117647058822</v>
      </c>
      <c r="BF8" s="33"/>
      <c r="BG8" s="33"/>
      <c r="BH8" s="33"/>
      <c r="BI8" s="33"/>
      <c r="BJ8" s="33"/>
      <c r="BK8" s="33"/>
    </row>
    <row r="9" spans="2:64" ht="22.25" customHeight="1" x14ac:dyDescent="0.45">
      <c r="AQ9" s="16">
        <v>2</v>
      </c>
      <c r="AR9" s="36" t="str" vm="5">
        <f t="shared" ref="AR9:AR14" si="0">CUBERANKEDMEMBER("ThisWorkbookDataModel",$AR$7,AQ9)</f>
        <v>Café</v>
      </c>
      <c r="AS9" s="36"/>
      <c r="AT9" s="36"/>
      <c r="AU9" s="36"/>
      <c r="AV9" s="33" vm="9">
        <f>CUBEVALUE("ThisWorkbookDataModel",AR9,"[Measures].[Total Sales]",Slicer_PaymentMethod,Slicer_Category,Slicer_Month,Slicer_Year,Slicer_EmployeeName)</f>
        <v>271</v>
      </c>
      <c r="AW9" s="33"/>
      <c r="AX9" s="33"/>
      <c r="AY9" s="33" vm="14">
        <f>CUBEVALUE("ThisWorkbookDataModel",AR9,"[Measures].[Gross Profit]",Slicer_PaymentMethod,Slicer_Category,Slicer_Month,Slicer_Year,Slicer_EmployeeName)</f>
        <v>202</v>
      </c>
      <c r="AZ9" s="33"/>
      <c r="BA9" s="33"/>
      <c r="BB9" s="33" vm="19">
        <f>CUBEVALUE("ThisWorkbookDataModel",AR9,"[Measures].[Profit Margin %]",Slicer_PaymentMethod,Slicer_Category,Slicer_Month,Slicer_Year,Slicer_EmployeeName)</f>
        <v>0.74538745387453875</v>
      </c>
      <c r="BC9" s="33"/>
      <c r="BD9" s="33"/>
      <c r="BE9" s="33" vm="45">
        <f>CUBEVALUE("ThisWorkbookDataModel",AR9,"[Measures].[Average Profit per Order]",Slicer_PaymentMethod,Slicer_Category,Slicer_Month,Slicer_Year,Slicer_EmployeeName)</f>
        <v>13.466666666666667</v>
      </c>
      <c r="BF9" s="33"/>
      <c r="BG9" s="33"/>
      <c r="BH9" s="33"/>
      <c r="BI9" s="33"/>
      <c r="BJ9" s="33"/>
      <c r="BK9" s="33"/>
    </row>
    <row r="10" spans="2:64" ht="22.25" customHeight="1" x14ac:dyDescent="0.45">
      <c r="AQ10" s="16">
        <v>3</v>
      </c>
      <c r="AR10" s="36" t="str" vm="6">
        <f t="shared" si="0"/>
        <v>Cheese Burger</v>
      </c>
      <c r="AS10" s="36"/>
      <c r="AT10" s="36"/>
      <c r="AU10" s="36"/>
      <c r="AV10" s="33" t="str" vm="8">
        <f>CUBEVALUE("ThisWorkbookDataModel",AR10,"[Measures].[Total Sales]",Slicer_PaymentMethod,Slicer_Category,Slicer_Month,Slicer_Year,Slicer_EmployeeName)</f>
        <v/>
      </c>
      <c r="AW10" s="33"/>
      <c r="AX10" s="33"/>
      <c r="AY10" s="33" t="str" vm="15">
        <f>CUBEVALUE("ThisWorkbookDataModel",AR10,"[Measures].[Gross Profit]",Slicer_PaymentMethod,Slicer_Category,Slicer_Month,Slicer_Year,Slicer_EmployeeName)</f>
        <v/>
      </c>
      <c r="AZ10" s="33"/>
      <c r="BA10" s="33"/>
      <c r="BB10" s="33" t="str" vm="20">
        <f>CUBEVALUE("ThisWorkbookDataModel",AR10,"[Measures].[Profit Margin %]",Slicer_PaymentMethod,Slicer_Category,Slicer_Month,Slicer_Year,Slicer_EmployeeName)</f>
        <v/>
      </c>
      <c r="BC10" s="33"/>
      <c r="BD10" s="33"/>
      <c r="BE10" s="33" t="str" vm="40">
        <f>CUBEVALUE("ThisWorkbookDataModel",AR10,"[Measures].[Total Orders]",Slicer_PaymentMethod,Slicer_Category,Slicer_Month,Slicer_Year,Slicer_EmployeeName)</f>
        <v/>
      </c>
      <c r="BF10" s="33"/>
      <c r="BG10" s="33"/>
      <c r="BH10" s="33"/>
      <c r="BI10" s="33"/>
      <c r="BJ10" s="33"/>
      <c r="BK10" s="33"/>
    </row>
    <row r="11" spans="2:64" ht="22.25" customHeight="1" x14ac:dyDescent="0.45">
      <c r="AQ11" s="16">
        <v>4</v>
      </c>
      <c r="AR11" s="36" t="str" vm="3">
        <f t="shared" si="0"/>
        <v>Chicken Burger</v>
      </c>
      <c r="AS11" s="36"/>
      <c r="AT11" s="36"/>
      <c r="AU11" s="36"/>
      <c r="AV11" s="33" t="str" vm="11">
        <f>CUBEVALUE("ThisWorkbookDataModel",AR11,"[Measures].[Total Sales]",Slicer_PaymentMethod,Slicer_Category,Slicer_Month,Slicer_Year,Slicer_EmployeeName)</f>
        <v/>
      </c>
      <c r="AW11" s="33"/>
      <c r="AX11" s="33"/>
      <c r="AY11" s="33" t="str" vm="12">
        <f>CUBEVALUE("ThisWorkbookDataModel",AR11,"[Measures].[Gross Profit]",Slicer_PaymentMethod,Slicer_Category,Slicer_Month,Slicer_Year,Slicer_EmployeeName)</f>
        <v/>
      </c>
      <c r="AZ11" s="33"/>
      <c r="BA11" s="33"/>
      <c r="BB11" s="33" t="str" vm="17">
        <f>CUBEVALUE("ThisWorkbookDataModel",AR11,"[Measures].[Profit Margin %]",Slicer_PaymentMethod,Slicer_Category,Slicer_Month,Slicer_Year,Slicer_EmployeeName)</f>
        <v/>
      </c>
      <c r="BC11" s="33"/>
      <c r="BD11" s="33"/>
      <c r="BE11" s="33" t="str" vm="39">
        <f>CUBEVALUE("ThisWorkbookDataModel",AR11,"[Measures].[Total Orders]",Slicer_PaymentMethod,Slicer_Category,Slicer_Month,Slicer_Year,Slicer_EmployeeName)</f>
        <v/>
      </c>
      <c r="BF11" s="33"/>
      <c r="BG11" s="33"/>
      <c r="BH11" s="33"/>
      <c r="BI11" s="33"/>
      <c r="BJ11" s="33"/>
      <c r="BK11" s="33"/>
    </row>
    <row r="12" spans="2:64" ht="22.25" customHeight="1" x14ac:dyDescent="0.45">
      <c r="AQ12" s="16">
        <v>5</v>
      </c>
      <c r="AR12" s="36" t="str" vm="4">
        <f t="shared" si="0"/>
        <v>Classic Burger</v>
      </c>
      <c r="AS12" s="36"/>
      <c r="AT12" s="36"/>
      <c r="AU12" s="36"/>
      <c r="AV12" s="33" vm="10">
        <f>CUBEVALUE("ThisWorkbookDataModel",AR12,"[Measures].[Total Sales]",Slicer_PaymentMethod,Slicer_Category,Slicer_Month,Slicer_Year,Slicer_EmployeeName)</f>
        <v>905</v>
      </c>
      <c r="AW12" s="33"/>
      <c r="AX12" s="33"/>
      <c r="AY12" s="33" vm="13">
        <f>CUBEVALUE("ThisWorkbookDataModel",AR12,"[Measures].[Gross Profit]",Slicer_PaymentMethod,Slicer_Category,Slicer_Month,Slicer_Year,Slicer_EmployeeName)</f>
        <v>395</v>
      </c>
      <c r="AZ12" s="33"/>
      <c r="BA12" s="33"/>
      <c r="BB12" s="33" vm="18">
        <f>CUBEVALUE("ThisWorkbookDataModel",AR12,"[Measures].[Profit Margin %]",Slicer_PaymentMethod,Slicer_Category,Slicer_Month,Slicer_Year,Slicer_EmployeeName)</f>
        <v>0.43646408839779005</v>
      </c>
      <c r="BC12" s="33"/>
      <c r="BD12" s="33"/>
      <c r="BE12" s="30"/>
      <c r="BF12" s="30"/>
      <c r="BG12" s="30"/>
      <c r="BH12" s="30" vm="42">
        <f>CUBEVALUE("ThisWorkbookDataModel",AR12,"[Measures].[Average Profit per Order]",Slicer_PaymentMethod,Slicer_Category,Slicer_Month,Slicer_Year,Slicer_EmployeeName)</f>
        <v>39.5</v>
      </c>
      <c r="BI12" s="30"/>
      <c r="BJ12" s="30"/>
    </row>
    <row r="13" spans="2:64" ht="22.25" customHeight="1" x14ac:dyDescent="0.45">
      <c r="AQ13" s="16">
        <v>6</v>
      </c>
      <c r="AR13" s="36" t="str" vm="22">
        <f t="shared" si="0"/>
        <v>Coca Cola</v>
      </c>
      <c r="AS13" s="36"/>
      <c r="AT13" s="36"/>
      <c r="AU13" s="36"/>
      <c r="AV13" s="33" vm="26">
        <f>CUBEVALUE("ThisWorkbookDataModel",AR13,"[Measures].[Total Sales]",Slicer_PaymentMethod,Slicer_Category,Slicer_Month,Slicer_Year,Slicer_EmployeeName)</f>
        <v>144</v>
      </c>
      <c r="AW13" s="33"/>
      <c r="AX13" s="33"/>
      <c r="AY13" s="33" vm="28">
        <f>CUBEVALUE("ThisWorkbookDataModel",AR13,"[Measures].[Gross Profit]",Slicer_PaymentMethod,Slicer_Category,Slicer_Month,Slicer_Year,Slicer_EmployeeName)</f>
        <v>84</v>
      </c>
      <c r="AZ13" s="33"/>
      <c r="BA13" s="33"/>
      <c r="BB13" s="33" vm="24">
        <f>CUBEVALUE("ThisWorkbookDataModel",AR13,"[Measures].[Profit Margin %]",Slicer_PaymentMethod,Slicer_Category,Slicer_Month,Slicer_Year,Slicer_EmployeeName)</f>
        <v>0.58333333333333337</v>
      </c>
      <c r="BC13" s="33"/>
      <c r="BD13" s="33"/>
      <c r="BE13" s="30"/>
      <c r="BF13" s="30"/>
      <c r="BG13" s="30"/>
      <c r="BH13" s="30" vm="43">
        <f>CUBEVALUE("ThisWorkbookDataModel",AR13,"[Measures].[Average Profit per Order]",Slicer_PaymentMethod,Slicer_Category,Slicer_Month,Slicer_Year,Slicer_EmployeeName)</f>
        <v>10.5</v>
      </c>
      <c r="BI13" s="30"/>
      <c r="BJ13" s="30"/>
    </row>
    <row r="14" spans="2:64" ht="22.25" customHeight="1" x14ac:dyDescent="0.45">
      <c r="AQ14" s="16">
        <v>7</v>
      </c>
      <c r="AR14" s="36" t="str" vm="23">
        <f t="shared" si="0"/>
        <v>Coca Zero</v>
      </c>
      <c r="AS14" s="36"/>
      <c r="AT14" s="36"/>
      <c r="AU14" s="36"/>
      <c r="AV14" s="33" vm="27">
        <f>CUBEVALUE("ThisWorkbookDataModel",AR14,"[Measures].[Total Sales]",Slicer_PaymentMethod,Slicer_Category,Slicer_Month,Slicer_Year,Slicer_EmployeeName)</f>
        <v>91</v>
      </c>
      <c r="AW14" s="33"/>
      <c r="AX14" s="33"/>
      <c r="AY14" s="33" vm="29">
        <f>CUBEVALUE("ThisWorkbookDataModel",AR14,"[Measures].[Gross Profit]",Slicer_PaymentMethod,Slicer_Category,Slicer_Month,Slicer_Year,Slicer_EmployeeName)</f>
        <v>51</v>
      </c>
      <c r="AZ14" s="33"/>
      <c r="BA14" s="33"/>
      <c r="BB14" s="33" vm="25">
        <f>CUBEVALUE("ThisWorkbookDataModel",AR14,"[Measures].[Profit Margin %]",Slicer_PaymentMethod,Slicer_Category,Slicer_Month,Slicer_Year,Slicer_EmployeeName)</f>
        <v>0.56043956043956045</v>
      </c>
      <c r="BC14" s="33"/>
      <c r="BD14" s="33"/>
      <c r="BE14" s="30"/>
      <c r="BF14" s="30"/>
      <c r="BG14" s="30"/>
      <c r="BH14" s="30" vm="44">
        <f>CUBEVALUE("ThisWorkbookDataModel",AR14,"[Measures].[Average Profit per Order]",Slicer_PaymentMethod,Slicer_Category,Slicer_Month,Slicer_Year,Slicer_EmployeeName)</f>
        <v>8.5</v>
      </c>
      <c r="BI14" s="30"/>
      <c r="BJ14" s="30"/>
    </row>
    <row r="17" s="14" customFormat="1" ht="22.25" customHeight="1" x14ac:dyDescent="0.45"/>
    <row r="18" s="14" customFormat="1" ht="22.25" customHeight="1" x14ac:dyDescent="0.45"/>
    <row r="19" s="14" customFormat="1" ht="22.25" customHeight="1" x14ac:dyDescent="0.45"/>
    <row r="20" s="14" customFormat="1" ht="22.25" customHeight="1" x14ac:dyDescent="0.45"/>
    <row r="21" s="14" customFormat="1" ht="22.25" customHeight="1" x14ac:dyDescent="0.45"/>
    <row r="22" s="14" customFormat="1" ht="22.25" customHeight="1" x14ac:dyDescent="0.45"/>
    <row r="23" s="14" customFormat="1" ht="22.25" customHeight="1" x14ac:dyDescent="0.45"/>
    <row r="24" s="14" customFormat="1" ht="22.25" customHeight="1" x14ac:dyDescent="0.45"/>
    <row r="25" s="14" customFormat="1" ht="22.25" customHeight="1" x14ac:dyDescent="0.45"/>
    <row r="26" s="14" customFormat="1" ht="22.25" customHeight="1" x14ac:dyDescent="0.45"/>
    <row r="27" s="14" customFormat="1" ht="22.25" customHeight="1" x14ac:dyDescent="0.45"/>
    <row r="28" s="14" customFormat="1" ht="22.25" customHeight="1" x14ac:dyDescent="0.45"/>
    <row r="29" s="14" customFormat="1" ht="22.25" customHeight="1" x14ac:dyDescent="0.45"/>
    <row r="30" s="14" customFormat="1" ht="22.25" customHeight="1" x14ac:dyDescent="0.45"/>
    <row r="31" s="14" customFormat="1" ht="22.25" customHeight="1" x14ac:dyDescent="0.45"/>
    <row r="32" s="14" customFormat="1" ht="22.25" customHeight="1" x14ac:dyDescent="0.45"/>
  </sheetData>
  <mergeCells count="40">
    <mergeCell ref="AY14:BA14"/>
    <mergeCell ref="BB13:BD13"/>
    <mergeCell ref="BB14:BD14"/>
    <mergeCell ref="AR10:AU10"/>
    <mergeCell ref="AR11:AU11"/>
    <mergeCell ref="AR12:AU12"/>
    <mergeCell ref="AR13:AU13"/>
    <mergeCell ref="AR14:AU14"/>
    <mergeCell ref="AV13:AX13"/>
    <mergeCell ref="AV14:AX14"/>
    <mergeCell ref="BB10:BD10"/>
    <mergeCell ref="BB11:BD11"/>
    <mergeCell ref="BB12:BD12"/>
    <mergeCell ref="AY10:BA10"/>
    <mergeCell ref="AY11:BA11"/>
    <mergeCell ref="AV10:AX10"/>
    <mergeCell ref="AY13:BA13"/>
    <mergeCell ref="AV11:AX11"/>
    <mergeCell ref="AV7:AX7"/>
    <mergeCell ref="AY7:BA7"/>
    <mergeCell ref="AV12:AX12"/>
    <mergeCell ref="AY12:BA12"/>
    <mergeCell ref="AV8:AX8"/>
    <mergeCell ref="AV9:AX9"/>
    <mergeCell ref="AY9:BA9"/>
    <mergeCell ref="AY8:BA8"/>
    <mergeCell ref="BE8:BK8"/>
    <mergeCell ref="BE9:BK9"/>
    <mergeCell ref="BE10:BK10"/>
    <mergeCell ref="BE11:BK11"/>
    <mergeCell ref="F3:H3"/>
    <mergeCell ref="J3:L3"/>
    <mergeCell ref="N3:P3"/>
    <mergeCell ref="R3:T3"/>
    <mergeCell ref="BB8:BD8"/>
    <mergeCell ref="BB9:BD9"/>
    <mergeCell ref="AR8:AU8"/>
    <mergeCell ref="AR9:AU9"/>
    <mergeCell ref="BB7:BD7"/>
    <mergeCell ref="AR7:AU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8" r:id="rId3" name="Button 14">
              <controlPr defaultSize="0" print="0" autoFill="0" autoPict="0" macro="[0]!ResetSlicers">
                <anchor moveWithCells="1" sizeWithCells="1">
                  <from>
                    <xdr:col>0</xdr:col>
                    <xdr:colOff>247650</xdr:colOff>
                    <xdr:row>13</xdr:row>
                    <xdr:rowOff>214313</xdr:rowOff>
                  </from>
                  <to>
                    <xdr:col>5</xdr:col>
                    <xdr:colOff>152400</xdr:colOff>
                    <xdr:row>14</xdr:row>
                    <xdr:rowOff>142875</xdr:rowOff>
                  </to>
                </anchor>
              </controlPr>
            </control>
          </mc:Choice>
        </mc:AlternateContent>
        <mc:AlternateContent xmlns:mc="http://schemas.openxmlformats.org/markup-compatibility/2006">
          <mc:Choice Requires="x14">
            <control shapeId="1039" r:id="rId4" name="Button 15">
              <controlPr defaultSize="0" print="0" autoFill="0" autoPict="0" macro="[0]!RefreshDashboard">
                <anchor moveWithCells="1" sizeWithCells="1">
                  <from>
                    <xdr:col>0</xdr:col>
                    <xdr:colOff>0</xdr:colOff>
                    <xdr:row>21</xdr:row>
                    <xdr:rowOff>138113</xdr:rowOff>
                  </from>
                  <to>
                    <xdr:col>6</xdr:col>
                    <xdr:colOff>228600</xdr:colOff>
                    <xdr:row>22</xdr:row>
                    <xdr:rowOff>257175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1EA0C-732B-4232-ABB3-31C828EEDBEE}">
  <sheetPr codeName="Sheet9"/>
  <dimension ref="A1:B6"/>
  <sheetViews>
    <sheetView workbookViewId="0">
      <selection activeCell="A6" sqref="A6"/>
    </sheetView>
  </sheetViews>
  <sheetFormatPr defaultRowHeight="14.25" x14ac:dyDescent="0.45"/>
  <cols>
    <col min="1" max="1" width="13.33203125" customWidth="1"/>
    <col min="2" max="2" width="18.53125" customWidth="1"/>
  </cols>
  <sheetData>
    <row r="1" spans="1:2" x14ac:dyDescent="0.45">
      <c r="A1" t="s">
        <v>709</v>
      </c>
      <c r="B1" s="22">
        <f ca="1">NOW()</f>
        <v>46234.871901273145</v>
      </c>
    </row>
    <row r="6" spans="1:2" x14ac:dyDescent="0.45">
      <c r="A6" t="str">
        <f ca="1">"Last Refresh: "&amp;TEXT(NOW(),"dd-mmm-yyyy hh:mm")</f>
        <v>Last Refresh: 31-Jul-2026 20:55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60558-4DBF-4C66-9BA4-A4526B34B392}">
  <sheetPr codeName="Sheet10"/>
  <dimension ref="A1:F16"/>
  <sheetViews>
    <sheetView workbookViewId="0">
      <selection activeCell="F21" sqref="F21"/>
    </sheetView>
  </sheetViews>
  <sheetFormatPr defaultColWidth="21.33203125" defaultRowHeight="14.25" x14ac:dyDescent="0.45"/>
  <sheetData>
    <row r="1" spans="1:6" x14ac:dyDescent="0.45">
      <c r="A1" t="s">
        <v>712</v>
      </c>
      <c r="B1" t="s">
        <v>717</v>
      </c>
      <c r="C1" t="s">
        <v>713</v>
      </c>
      <c r="D1" t="s">
        <v>718</v>
      </c>
      <c r="E1" t="s">
        <v>716</v>
      </c>
      <c r="F1" t="s">
        <v>719</v>
      </c>
    </row>
    <row r="2" spans="1:6" x14ac:dyDescent="0.45">
      <c r="A2" t="s">
        <v>214</v>
      </c>
      <c r="B2" s="12" vm="30">
        <f>CUBEVALUE("ThisWorkbookDataModel","[Measures].[Total Sales]",Slicer_Category,Slicer_EmployeeName,Slicer_Month,Slicer_PaymentMethod,Slicer_Year)</f>
        <v>7046</v>
      </c>
      <c r="C2" t="s">
        <v>714</v>
      </c>
      <c r="E2" t="s">
        <v>698</v>
      </c>
    </row>
    <row r="3" spans="1:6" x14ac:dyDescent="0.45">
      <c r="A3" t="s">
        <v>691</v>
      </c>
      <c r="B3" s="12" vm="31">
        <f>CUBEVALUE("ThisWorkbookDataModel","[Measures].[Gross Profit]",Slicer_Category,Slicer_EmployeeName,Slicer_Month,Slicer_PaymentMethod,Slicer_Year)</f>
        <v>3482</v>
      </c>
      <c r="C3" t="s">
        <v>710</v>
      </c>
      <c r="E3" t="s">
        <v>0</v>
      </c>
    </row>
    <row r="4" spans="1:6" x14ac:dyDescent="0.45">
      <c r="A4" t="s">
        <v>690</v>
      </c>
      <c r="B4" s="9" vm="32">
        <f>CUBEVALUE("ThisWorkbookDataModel","[Measures].[Profit Margin %]",Slicer_Category,Slicer_EmployeeName,Slicer_Month,Slicer_PaymentMethod,Slicer_Year)</f>
        <v>0.49418109565711044</v>
      </c>
      <c r="C4" t="s">
        <v>217</v>
      </c>
      <c r="E4" t="s">
        <v>707</v>
      </c>
    </row>
    <row r="5" spans="1:6" x14ac:dyDescent="0.45">
      <c r="A5" t="s">
        <v>215</v>
      </c>
      <c r="B5" s="12" vm="33">
        <f>CUBEVALUE("ThisWorkbookDataModel","[Measures].[Total Orders]",Slicer_Category,Slicer_EmployeeName,Slicer_Month,Slicer_PaymentMethod,Slicer_Year)</f>
        <v>100</v>
      </c>
      <c r="C5" t="s">
        <v>218</v>
      </c>
      <c r="E5" t="s">
        <v>708</v>
      </c>
    </row>
    <row r="6" spans="1:6" x14ac:dyDescent="0.45">
      <c r="A6" t="s">
        <v>216</v>
      </c>
      <c r="B6" s="12" vm="34">
        <f>CUBEVALUE("ThisWorkbookDataModel","[Measures].[Average Order Value]",Slicer_Category,Slicer_EmployeeName,Slicer_Month,Slicer_PaymentMethod,Slicer_Year)</f>
        <v>70.459999999999994</v>
      </c>
      <c r="C6" t="s">
        <v>715</v>
      </c>
      <c r="E6" t="s">
        <v>683</v>
      </c>
    </row>
    <row r="10" spans="1:6" x14ac:dyDescent="0.45">
      <c r="A10" t="s">
        <v>720</v>
      </c>
      <c r="B10" t="s">
        <v>721</v>
      </c>
      <c r="C10" t="s">
        <v>722</v>
      </c>
      <c r="D10" t="s">
        <v>723</v>
      </c>
    </row>
    <row r="11" spans="1:6" x14ac:dyDescent="0.45">
      <c r="A11" t="str" cm="1" vm="35">
        <f t="array" ref="A11">CUBERANKEDMEMBER("ThisWorkbookDataModel",Slicer_Month,1)</f>
        <v>All</v>
      </c>
      <c r="B11" t="str" cm="1" vm="36">
        <f t="array" ref="B11">CUBERANKEDMEMBER("ThisWorkbookDataModel",Slicer_Category,1)</f>
        <v>All</v>
      </c>
      <c r="C11" t="str" cm="1" vm="37">
        <f t="array" ref="C11">CUBERANKEDMEMBER("ThisWorkbookDataModel",Slicer_EmployeeName,1)</f>
        <v>All</v>
      </c>
      <c r="D11" t="str" cm="1" vm="38">
        <f t="array" ref="D11">CUBERANKEDMEMBER("ThisWorkbookDataModel",Slicer_PaymentMethod,1)</f>
        <v>All</v>
      </c>
    </row>
    <row r="16" spans="1:6" x14ac:dyDescent="0.45">
      <c r="F16" t="str">
        <f>"Sales reached "&amp;TEXT(B2,"#,##0")&amp;
" MAD across "&amp;B5&amp;
" orders with a profit margin of "&amp;TEXT(B4,"0.00%")&amp;
". Best category: "&amp;B5</f>
        <v>Sales reached 7,046 MAD across 100 orders with a profit margin of 49.42%. Best category: 100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B9E5B-27D7-4DEA-A300-5862D6DC9B26}">
  <sheetPr codeName="Sheet11"/>
  <dimension ref="A2:V18"/>
  <sheetViews>
    <sheetView topLeftCell="E1" workbookViewId="0">
      <selection activeCell="V2" sqref="V2"/>
    </sheetView>
  </sheetViews>
  <sheetFormatPr defaultRowHeight="14.25" x14ac:dyDescent="0.45"/>
  <cols>
    <col min="1" max="1" width="11.9296875" bestFit="1" customWidth="1"/>
    <col min="2" max="2" width="9.3984375" bestFit="1" customWidth="1"/>
    <col min="3" max="3" width="3.59765625" customWidth="1"/>
    <col min="4" max="4" width="11.9296875" bestFit="1" customWidth="1"/>
    <col min="5" max="5" width="9.3984375" bestFit="1" customWidth="1"/>
    <col min="6" max="6" width="3.59765625" customWidth="1"/>
    <col min="7" max="7" width="14.33203125" bestFit="1" customWidth="1"/>
    <col min="8" max="8" width="9.3984375" bestFit="1" customWidth="1"/>
    <col min="9" max="9" width="3.3984375" customWidth="1"/>
    <col min="10" max="10" width="12.796875" bestFit="1" customWidth="1"/>
    <col min="11" max="11" width="9.3984375" bestFit="1" customWidth="1"/>
    <col min="12" max="12" width="4.3984375" customWidth="1"/>
    <col min="13" max="13" width="11.9296875" bestFit="1" customWidth="1"/>
    <col min="14" max="14" width="9.3984375" bestFit="1" customWidth="1"/>
    <col min="16" max="16" width="13.46484375" bestFit="1" customWidth="1"/>
    <col min="17" max="17" width="9.3984375" bestFit="1" customWidth="1"/>
    <col min="18" max="18" width="10.46484375" bestFit="1" customWidth="1"/>
    <col min="19" max="19" width="10.1328125" bestFit="1" customWidth="1"/>
    <col min="20" max="20" width="12.59765625" bestFit="1" customWidth="1"/>
    <col min="21" max="21" width="11.73046875" bestFit="1" customWidth="1"/>
    <col min="22" max="22" width="19.9296875" bestFit="1" customWidth="1"/>
  </cols>
  <sheetData>
    <row r="2" spans="1:22" x14ac:dyDescent="0.45">
      <c r="A2" s="7" t="s">
        <v>686</v>
      </c>
      <c r="B2" t="s">
        <v>214</v>
      </c>
      <c r="D2" s="7" t="s">
        <v>686</v>
      </c>
      <c r="E2" t="s">
        <v>214</v>
      </c>
      <c r="G2" s="7" t="s">
        <v>686</v>
      </c>
      <c r="H2" t="s">
        <v>214</v>
      </c>
      <c r="J2" s="7" t="s">
        <v>686</v>
      </c>
      <c r="K2" t="s">
        <v>214</v>
      </c>
      <c r="M2" s="7" t="s">
        <v>686</v>
      </c>
      <c r="N2" t="s">
        <v>214</v>
      </c>
      <c r="P2" s="7" t="s">
        <v>686</v>
      </c>
      <c r="Q2" t="s">
        <v>214</v>
      </c>
      <c r="R2" t="s">
        <v>215</v>
      </c>
      <c r="S2" t="s">
        <v>691</v>
      </c>
      <c r="T2" t="s">
        <v>696</v>
      </c>
      <c r="U2" t="s">
        <v>695</v>
      </c>
      <c r="V2" t="s">
        <v>697</v>
      </c>
    </row>
    <row r="3" spans="1:22" x14ac:dyDescent="0.45">
      <c r="A3" s="8" t="s">
        <v>701</v>
      </c>
      <c r="B3" s="10">
        <v>1206</v>
      </c>
      <c r="D3" s="8" t="s">
        <v>3</v>
      </c>
      <c r="E3" s="10">
        <v>420</v>
      </c>
      <c r="G3" s="8" t="s">
        <v>83</v>
      </c>
      <c r="H3" s="10">
        <v>261</v>
      </c>
      <c r="J3" s="8" t="s">
        <v>118</v>
      </c>
      <c r="K3" s="10">
        <v>2633</v>
      </c>
      <c r="M3" s="8" t="s">
        <v>252</v>
      </c>
      <c r="N3" s="10">
        <v>1183</v>
      </c>
      <c r="P3" s="8" t="s">
        <v>45</v>
      </c>
      <c r="Q3" s="10">
        <v>1209</v>
      </c>
      <c r="R3" s="10">
        <v>12</v>
      </c>
      <c r="S3" s="10">
        <v>563</v>
      </c>
      <c r="T3" s="13">
        <v>0.46567411083540117</v>
      </c>
      <c r="U3" s="10">
        <v>17</v>
      </c>
      <c r="V3" s="10">
        <v>46.916666666666664</v>
      </c>
    </row>
    <row r="4" spans="1:22" x14ac:dyDescent="0.45">
      <c r="A4" s="8" t="s">
        <v>700</v>
      </c>
      <c r="B4" s="10">
        <v>1033</v>
      </c>
      <c r="D4" s="8" t="s">
        <v>7</v>
      </c>
      <c r="E4" s="10">
        <v>772</v>
      </c>
      <c r="G4" s="8" t="s">
        <v>67</v>
      </c>
      <c r="H4" s="10">
        <v>271</v>
      </c>
      <c r="J4" s="8" t="s">
        <v>129</v>
      </c>
      <c r="K4" s="10">
        <v>2453</v>
      </c>
      <c r="M4" s="8" t="s">
        <v>257</v>
      </c>
      <c r="N4" s="10">
        <v>5415</v>
      </c>
      <c r="P4" s="8" t="s">
        <v>23</v>
      </c>
      <c r="Q4" s="10">
        <v>1153</v>
      </c>
      <c r="R4" s="10">
        <v>13</v>
      </c>
      <c r="S4" s="10">
        <v>507</v>
      </c>
      <c r="T4" s="13">
        <v>0.43972246313963576</v>
      </c>
      <c r="U4" s="10">
        <v>19</v>
      </c>
      <c r="V4" s="10">
        <v>39</v>
      </c>
    </row>
    <row r="5" spans="1:22" x14ac:dyDescent="0.45">
      <c r="A5" s="8" t="s">
        <v>703</v>
      </c>
      <c r="B5" s="10">
        <v>934</v>
      </c>
      <c r="D5" s="8" t="s">
        <v>5</v>
      </c>
      <c r="E5" s="10">
        <v>833</v>
      </c>
      <c r="G5" s="8" t="s">
        <v>87</v>
      </c>
      <c r="H5" s="10">
        <v>316</v>
      </c>
      <c r="J5" s="8" t="s">
        <v>223</v>
      </c>
      <c r="K5" s="10">
        <v>1960</v>
      </c>
      <c r="M5" s="8" t="s">
        <v>283</v>
      </c>
      <c r="N5" s="10">
        <v>448</v>
      </c>
      <c r="P5" s="8" t="s">
        <v>11</v>
      </c>
      <c r="Q5" s="10">
        <v>905</v>
      </c>
      <c r="R5" s="10">
        <v>10</v>
      </c>
      <c r="S5" s="10">
        <v>395</v>
      </c>
      <c r="T5" s="13">
        <v>0.43646408839779005</v>
      </c>
      <c r="U5" s="10">
        <v>17</v>
      </c>
      <c r="V5" s="10">
        <v>39.5</v>
      </c>
    </row>
    <row r="6" spans="1:22" x14ac:dyDescent="0.45">
      <c r="A6" s="8" t="s">
        <v>699</v>
      </c>
      <c r="B6" s="10">
        <v>1717</v>
      </c>
      <c r="D6" s="8" t="s">
        <v>1</v>
      </c>
      <c r="E6" s="10">
        <v>905</v>
      </c>
      <c r="G6" s="8" t="s">
        <v>75</v>
      </c>
      <c r="H6" s="10">
        <v>387</v>
      </c>
      <c r="J6" s="8" t="s">
        <v>687</v>
      </c>
      <c r="K6" s="10">
        <v>7046</v>
      </c>
      <c r="M6" s="8" t="s">
        <v>687</v>
      </c>
      <c r="N6" s="10">
        <v>7046</v>
      </c>
      <c r="P6" s="8" t="s">
        <v>41</v>
      </c>
      <c r="Q6" s="10">
        <v>830</v>
      </c>
      <c r="R6" s="10">
        <v>9</v>
      </c>
      <c r="S6" s="10">
        <v>382</v>
      </c>
      <c r="T6" s="13">
        <v>0.46024096385542168</v>
      </c>
      <c r="U6" s="10">
        <v>14</v>
      </c>
      <c r="V6" s="10">
        <v>42.444444444444443</v>
      </c>
    </row>
    <row r="7" spans="1:22" x14ac:dyDescent="0.45">
      <c r="A7" s="8" t="s">
        <v>692</v>
      </c>
      <c r="B7" s="10">
        <v>1204</v>
      </c>
      <c r="D7" s="8" t="s">
        <v>6</v>
      </c>
      <c r="E7" s="10">
        <v>924</v>
      </c>
      <c r="G7" s="8" t="s">
        <v>31</v>
      </c>
      <c r="H7" s="10">
        <v>420</v>
      </c>
      <c r="P7" s="8" t="s">
        <v>71</v>
      </c>
      <c r="Q7" s="10">
        <v>537</v>
      </c>
      <c r="R7" s="10">
        <v>17</v>
      </c>
      <c r="S7" s="10">
        <v>277</v>
      </c>
      <c r="T7" s="13">
        <v>0.51582867783985098</v>
      </c>
      <c r="U7" s="10">
        <v>26</v>
      </c>
      <c r="V7" s="10">
        <v>16.294117647058822</v>
      </c>
    </row>
    <row r="8" spans="1:22" x14ac:dyDescent="0.45">
      <c r="A8" s="8" t="s">
        <v>702</v>
      </c>
      <c r="B8" s="10">
        <v>952</v>
      </c>
      <c r="D8" s="8" t="s">
        <v>2</v>
      </c>
      <c r="E8" s="10">
        <v>1153</v>
      </c>
      <c r="G8" s="8" t="s">
        <v>71</v>
      </c>
      <c r="H8" s="10">
        <v>537</v>
      </c>
      <c r="P8" s="8" t="s">
        <v>687</v>
      </c>
      <c r="Q8" s="10">
        <v>4634</v>
      </c>
      <c r="R8" s="10">
        <v>57</v>
      </c>
      <c r="S8" s="10">
        <v>2124</v>
      </c>
      <c r="T8" s="13">
        <v>0.45835131635735865</v>
      </c>
      <c r="U8" s="10">
        <v>93</v>
      </c>
      <c r="V8" s="10">
        <v>37.263157894736842</v>
      </c>
    </row>
    <row r="9" spans="1:22" x14ac:dyDescent="0.45">
      <c r="A9" s="8" t="s">
        <v>687</v>
      </c>
      <c r="B9" s="10">
        <v>7046</v>
      </c>
      <c r="D9" s="8" t="s">
        <v>4</v>
      </c>
      <c r="E9" s="10">
        <v>2039</v>
      </c>
      <c r="G9" s="8" t="s">
        <v>41</v>
      </c>
      <c r="H9" s="10">
        <v>830</v>
      </c>
    </row>
    <row r="10" spans="1:22" x14ac:dyDescent="0.45">
      <c r="D10" s="8" t="s">
        <v>687</v>
      </c>
      <c r="E10" s="10">
        <v>7046</v>
      </c>
      <c r="G10" s="8" t="s">
        <v>11</v>
      </c>
      <c r="H10" s="10">
        <v>905</v>
      </c>
    </row>
    <row r="11" spans="1:22" x14ac:dyDescent="0.45">
      <c r="G11" s="8" t="s">
        <v>23</v>
      </c>
      <c r="H11" s="10">
        <v>1153</v>
      </c>
    </row>
    <row r="12" spans="1:22" x14ac:dyDescent="0.45">
      <c r="G12" s="8" t="s">
        <v>45</v>
      </c>
      <c r="H12" s="10">
        <v>1209</v>
      </c>
    </row>
    <row r="13" spans="1:22" x14ac:dyDescent="0.45">
      <c r="G13" s="8" t="s">
        <v>687</v>
      </c>
      <c r="H13" s="10">
        <v>6289</v>
      </c>
    </row>
    <row r="18" spans="7:7" x14ac:dyDescent="0.45">
      <c r="G18" t="str" vm="1">
        <f>CUBESET(
"ThisWorkbookDataModel","[DimProducts].[ProductName].Children",
"Products"
)</f>
        <v>Products</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F868B-CEAA-4AA2-9CBA-F4B03D41EEE8}">
  <sheetPr codeName="Sheet18"/>
  <dimension ref="A1:A8"/>
  <sheetViews>
    <sheetView workbookViewId="0"/>
  </sheetViews>
  <sheetFormatPr defaultRowHeight="14.25" x14ac:dyDescent="0.45"/>
  <cols>
    <col min="1" max="1" width="25.3984375" customWidth="1"/>
  </cols>
  <sheetData>
    <row r="1" spans="1:1" x14ac:dyDescent="0.45">
      <c r="A1" s="1" t="s">
        <v>0</v>
      </c>
    </row>
    <row r="2" spans="1:1" x14ac:dyDescent="0.45">
      <c r="A2" s="2" t="s">
        <v>1</v>
      </c>
    </row>
    <row r="3" spans="1:1" x14ac:dyDescent="0.45">
      <c r="A3" s="2" t="s">
        <v>2</v>
      </c>
    </row>
    <row r="4" spans="1:1" x14ac:dyDescent="0.45">
      <c r="A4" s="2" t="s">
        <v>3</v>
      </c>
    </row>
    <row r="5" spans="1:1" x14ac:dyDescent="0.45">
      <c r="A5" s="2" t="s">
        <v>4</v>
      </c>
    </row>
    <row r="6" spans="1:1" x14ac:dyDescent="0.45">
      <c r="A6" s="2" t="s">
        <v>5</v>
      </c>
    </row>
    <row r="7" spans="1:1" x14ac:dyDescent="0.45">
      <c r="A7" s="2" t="s">
        <v>6</v>
      </c>
    </row>
    <row r="8" spans="1:1" x14ac:dyDescent="0.45">
      <c r="A8" s="2" t="s">
        <v>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Props1.xml><?xml version="1.0" encoding="utf-8"?>
<ds:datastoreItem xmlns:ds="http://schemas.openxmlformats.org/officeDocument/2006/customXml" ds:itemID="{218FEE03-BE60-477E-A509-FC58CE02D004}">
  <ds:schemaRefs/>
</ds:datastoreItem>
</file>

<file path=customXml/itemProps2.xml><?xml version="1.0" encoding="utf-8"?>
<ds:datastoreItem xmlns:ds="http://schemas.openxmlformats.org/officeDocument/2006/customXml" ds:itemID="{982AF89A-0B76-4F0E-891E-CF486B51824E}">
  <ds:schemaRefs/>
</ds:datastoreItem>
</file>

<file path=customXml/itemProps3.xml><?xml version="1.0" encoding="utf-8"?>
<ds:datastoreItem xmlns:ds="http://schemas.openxmlformats.org/officeDocument/2006/customXml" ds:itemID="{FD6D83C1-D646-41D8-AAD7-F8565654F319}">
  <ds:schemaRefs/>
</ds:datastoreItem>
</file>

<file path=customXml/itemProps4.xml><?xml version="1.0" encoding="utf-8"?>
<ds:datastoreItem xmlns:ds="http://schemas.openxmlformats.org/officeDocument/2006/customXml" ds:itemID="{AA633E07-56FD-43FC-BEB2-102A82A945BC}">
  <ds:schemaRefs/>
</ds:datastoreItem>
</file>

<file path=customXml/itemProps5.xml><?xml version="1.0" encoding="utf-8"?>
<ds:datastoreItem xmlns:ds="http://schemas.openxmlformats.org/officeDocument/2006/customXml" ds:itemID="{E330E952-6500-4BD6-BDF3-5DC2878292D1}">
  <ds:schemaRefs/>
</ds:datastoreItem>
</file>

<file path=customXml/itemProps6.xml><?xml version="1.0" encoding="utf-8"?>
<ds:datastoreItem xmlns:ds="http://schemas.openxmlformats.org/officeDocument/2006/customXml" ds:itemID="{95E98948-F318-488B-BE0C-9B71A0E9F4DF}">
  <ds:schemaRefs/>
</ds:datastoreItem>
</file>

<file path=customXml/itemProps7.xml><?xml version="1.0" encoding="utf-8"?>
<ds:datastoreItem xmlns:ds="http://schemas.openxmlformats.org/officeDocument/2006/customXml" ds:itemID="{1A5A4ABB-39A3-4211-82BD-D5DEB53AF217}">
  <ds:schemaRefs/>
</ds:datastoreItem>
</file>

<file path=customXml/itemProps8.xml><?xml version="1.0" encoding="utf-8"?>
<ds:datastoreItem xmlns:ds="http://schemas.openxmlformats.org/officeDocument/2006/customXml" ds:itemID="{E29FAF42-B5A0-4D35-89CF-F491BF460808}">
  <ds:schemaRefs/>
</ds:datastoreItem>
</file>

<file path=customXml/itemProps9.xml><?xml version="1.0" encoding="utf-8"?>
<ds:datastoreItem xmlns:ds="http://schemas.openxmlformats.org/officeDocument/2006/customXml" ds:itemID="{168060A1-438D-4C97-B7AF-8FF40618352B}">
  <ds:schemaRefs/>
</ds:datastoreItem>
</file>

<file path=customXml/itemProps10.xml><?xml version="1.0" encoding="utf-8"?>
<ds:datastoreItem xmlns:ds="http://schemas.openxmlformats.org/officeDocument/2006/customXml" ds:itemID="{D88E3BAC-7E88-44AF-9945-2765B54C9C70}">
  <ds:schemaRefs/>
</ds:datastoreItem>
</file>

<file path=customXml/itemProps11.xml><?xml version="1.0" encoding="utf-8"?>
<ds:datastoreItem xmlns:ds="http://schemas.openxmlformats.org/officeDocument/2006/customXml" ds:itemID="{CBDC0E10-E301-49A7-98E5-799366512EA4}">
  <ds:schemaRefs/>
</ds:datastoreItem>
</file>

<file path=customXml/itemProps12.xml><?xml version="1.0" encoding="utf-8"?>
<ds:datastoreItem xmlns:ds="http://schemas.openxmlformats.org/officeDocument/2006/customXml" ds:itemID="{456C7C6B-834A-451C-AAC0-09E88E5DF74E}">
  <ds:schemaRefs/>
</ds:datastoreItem>
</file>

<file path=customXml/itemProps13.xml><?xml version="1.0" encoding="utf-8"?>
<ds:datastoreItem xmlns:ds="http://schemas.openxmlformats.org/officeDocument/2006/customXml" ds:itemID="{165D22B4-44C1-4F0B-AC49-1FE550B4CFDB}">
  <ds:schemaRefs/>
</ds:datastoreItem>
</file>

<file path=customXml/itemProps14.xml><?xml version="1.0" encoding="utf-8"?>
<ds:datastoreItem xmlns:ds="http://schemas.openxmlformats.org/officeDocument/2006/customXml" ds:itemID="{F6EB93F4-092A-40E3-AAB8-D2521428DC73}">
  <ds:schemaRefs/>
</ds:datastoreItem>
</file>

<file path=customXml/itemProps15.xml><?xml version="1.0" encoding="utf-8"?>
<ds:datastoreItem xmlns:ds="http://schemas.openxmlformats.org/officeDocument/2006/customXml" ds:itemID="{3975A981-9C3B-4AF1-95FF-7C37564614EB}">
  <ds:schemaRefs/>
</ds:datastoreItem>
</file>

<file path=customXml/itemProps16.xml><?xml version="1.0" encoding="utf-8"?>
<ds:datastoreItem xmlns:ds="http://schemas.openxmlformats.org/officeDocument/2006/customXml" ds:itemID="{2AD4D3C3-22D7-4087-B3A0-818B7CE3573A}">
  <ds:schemaRefs/>
</ds:datastoreItem>
</file>

<file path=customXml/itemProps17.xml><?xml version="1.0" encoding="utf-8"?>
<ds:datastoreItem xmlns:ds="http://schemas.openxmlformats.org/officeDocument/2006/customXml" ds:itemID="{A7D03B6E-C477-471E-9DD0-CA0DBE8DB64E}">
  <ds:schemaRefs/>
</ds:datastoreItem>
</file>

<file path=customXml/itemProps18.xml><?xml version="1.0" encoding="utf-8"?>
<ds:datastoreItem xmlns:ds="http://schemas.openxmlformats.org/officeDocument/2006/customXml" ds:itemID="{59E2853B-B259-48F3-8C05-2858CF0D670E}">
  <ds:schemaRefs/>
</ds:datastoreItem>
</file>

<file path=customXml/itemProps19.xml><?xml version="1.0" encoding="utf-8"?>
<ds:datastoreItem xmlns:ds="http://schemas.openxmlformats.org/officeDocument/2006/customXml" ds:itemID="{859EDBCC-4BD1-4CBD-9A14-560A60F66744}">
  <ds:schemaRefs/>
</ds:datastoreItem>
</file>

<file path=customXml/itemProps20.xml><?xml version="1.0" encoding="utf-8"?>
<ds:datastoreItem xmlns:ds="http://schemas.openxmlformats.org/officeDocument/2006/customXml" ds:itemID="{97C9EAF2-194E-4DE8-98A1-1FC1EFCC7CB0}">
  <ds:schemaRefs/>
</ds:datastoreItem>
</file>

<file path=customXml/itemProps21.xml><?xml version="1.0" encoding="utf-8"?>
<ds:datastoreItem xmlns:ds="http://schemas.openxmlformats.org/officeDocument/2006/customXml" ds:itemID="{4ECD3C5D-5EF9-4D93-BD04-85EEB187DBB7}">
  <ds:schemaRefs/>
</ds:datastoreItem>
</file>

<file path=customXml/itemProps22.xml><?xml version="1.0" encoding="utf-8"?>
<ds:datastoreItem xmlns:ds="http://schemas.openxmlformats.org/officeDocument/2006/customXml" ds:itemID="{850878C9-39AF-4AA2-9D7F-6A517BBF296B}">
  <ds:schemaRefs/>
</ds:datastoreItem>
</file>

<file path=customXml/itemProps23.xml><?xml version="1.0" encoding="utf-8"?>
<ds:datastoreItem xmlns:ds="http://schemas.openxmlformats.org/officeDocument/2006/customXml" ds:itemID="{C75A90EA-FA10-4575-9B98-B9765A2A83DF}">
  <ds:schemaRefs/>
</ds:datastoreItem>
</file>

<file path=customXml/itemProps24.xml><?xml version="1.0" encoding="utf-8"?>
<ds:datastoreItem xmlns:ds="http://schemas.openxmlformats.org/officeDocument/2006/customXml" ds:itemID="{ABBFE81A-8053-4869-9E49-0BF022C13573}">
  <ds:schemaRefs/>
</ds:datastoreItem>
</file>

<file path=customXml/itemProps25.xml><?xml version="1.0" encoding="utf-8"?>
<ds:datastoreItem xmlns:ds="http://schemas.openxmlformats.org/officeDocument/2006/customXml" ds:itemID="{F4770DEE-6CD5-4C3F-8EEB-0844B2D8E714}">
  <ds:schemaRefs/>
</ds:datastoreItem>
</file>

<file path=customXml/itemProps26.xml><?xml version="1.0" encoding="utf-8"?>
<ds:datastoreItem xmlns:ds="http://schemas.openxmlformats.org/officeDocument/2006/customXml" ds:itemID="{FF221F92-A65F-4A15-B704-F25F9FE67379}">
  <ds:schemaRefs/>
</ds:datastoreItem>
</file>

<file path=customXml/itemProps27.xml><?xml version="1.0" encoding="utf-8"?>
<ds:datastoreItem xmlns:ds="http://schemas.openxmlformats.org/officeDocument/2006/customXml" ds:itemID="{C4DE3137-2AFA-4675-8AFD-56D0D0589762}">
  <ds:schemaRefs/>
</ds:datastoreItem>
</file>

<file path=customXml/itemProps28.xml><?xml version="1.0" encoding="utf-8"?>
<ds:datastoreItem xmlns:ds="http://schemas.openxmlformats.org/officeDocument/2006/customXml" ds:itemID="{D8FE4BD0-A103-483A-A01C-A59EAB5FD587}">
  <ds:schemaRefs/>
</ds:datastoreItem>
</file>

<file path=customXml/itemProps29.xml><?xml version="1.0" encoding="utf-8"?>
<ds:datastoreItem xmlns:ds="http://schemas.openxmlformats.org/officeDocument/2006/customXml" ds:itemID="{A5DF2ED5-0ADB-4F4E-8B87-F4FC656C1E90}">
  <ds:schemaRefs/>
</ds:datastoreItem>
</file>

<file path=customXml/itemProps30.xml><?xml version="1.0" encoding="utf-8"?>
<ds:datastoreItem xmlns:ds="http://schemas.openxmlformats.org/officeDocument/2006/customXml" ds:itemID="{447FE1B7-E7D0-4748-84B9-D1B8CC79FBD3}">
  <ds:schemaRefs/>
</ds:datastoreItem>
</file>

<file path=customXml/itemProps31.xml><?xml version="1.0" encoding="utf-8"?>
<ds:datastoreItem xmlns:ds="http://schemas.openxmlformats.org/officeDocument/2006/customXml" ds:itemID="{5A2AFED2-7495-4B5F-A785-36C8492D32C8}">
  <ds:schemaRefs/>
</ds:datastoreItem>
</file>

<file path=customXml/itemProps32.xml><?xml version="1.0" encoding="utf-8"?>
<ds:datastoreItem xmlns:ds="http://schemas.openxmlformats.org/officeDocument/2006/customXml" ds:itemID="{C7A4A62D-B453-42B6-92D3-43BD8F0B59ED}">
  <ds:schemaRefs/>
</ds:datastoreItem>
</file>

<file path=customXml/itemProps33.xml><?xml version="1.0" encoding="utf-8"?>
<ds:datastoreItem xmlns:ds="http://schemas.openxmlformats.org/officeDocument/2006/customXml" ds:itemID="{F7188692-395B-4455-BC08-44A7A11903EE}">
  <ds:schemaRefs/>
</ds:datastoreItem>
</file>

<file path=customXml/itemProps34.xml><?xml version="1.0" encoding="utf-8"?>
<ds:datastoreItem xmlns:ds="http://schemas.openxmlformats.org/officeDocument/2006/customXml" ds:itemID="{08078E98-A595-4502-B837-9DE9AB3B8E3F}">
  <ds:schemaRefs/>
</ds:datastoreItem>
</file>

<file path=customXml/itemProps35.xml><?xml version="1.0" encoding="utf-8"?>
<ds:datastoreItem xmlns:ds="http://schemas.openxmlformats.org/officeDocument/2006/customXml" ds:itemID="{CAE41555-940D-44A5-8D4B-F58751389BFB}">
  <ds:schemaRefs/>
</ds:datastoreItem>
</file>

<file path=customXml/itemProps36.xml><?xml version="1.0" encoding="utf-8"?>
<ds:datastoreItem xmlns:ds="http://schemas.openxmlformats.org/officeDocument/2006/customXml" ds:itemID="{0A0F618B-94AD-4C24-8422-B0D4AA38368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vt:i4>
      </vt:variant>
    </vt:vector>
  </HeadingPairs>
  <TitlesOfParts>
    <vt:vector size="16" baseType="lpstr">
      <vt:lpstr>FactSales</vt:lpstr>
      <vt:lpstr>00_Project_Info</vt:lpstr>
      <vt:lpstr>DimProducts</vt:lpstr>
      <vt:lpstr>DimCustomers</vt:lpstr>
      <vt:lpstr>DimEmployees</vt:lpstr>
      <vt:lpstr>Column</vt:lpstr>
      <vt:lpstr>Dashboard</vt:lpstr>
      <vt:lpstr>Last Refresh</vt:lpstr>
      <vt:lpstr>Dashboard_Data</vt:lpstr>
      <vt:lpstr>Pivot</vt:lpstr>
      <vt:lpstr>Category</vt:lpstr>
      <vt:lpstr>rng_AverageOrderValue</vt:lpstr>
      <vt:lpstr>rng_GrossProfit</vt:lpstr>
      <vt:lpstr>rng_ProfitMargin</vt:lpstr>
      <vt:lpstr>rng_TotalOrders</vt:lpstr>
      <vt:lpstr>rng_TotalSales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 el mghari</dc:creator>
  <cp:lastModifiedBy>ismail el mghari</cp:lastModifiedBy>
  <dcterms:created xsi:type="dcterms:W3CDTF">2026-07-05T19:47:14Z</dcterms:created>
  <dcterms:modified xsi:type="dcterms:W3CDTF">2026-07-31T19:56:57Z</dcterms:modified>
</cp:coreProperties>
</file>