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 - 2\003.- PTY4614 - CAPSTONE\FASE 3 - 009D\Grupo (2)\"/>
    </mc:Choice>
  </mc:AlternateContent>
  <xr:revisionPtr revIDLastSave="0" documentId="13_ncr:1_{682DFA11-38E5-471C-9089-E96E6C454A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D45" i="1"/>
  <c r="E45" i="1" s="1"/>
  <c r="G44" i="1"/>
  <c r="E44" i="1"/>
  <c r="G43" i="1"/>
  <c r="E43" i="1"/>
  <c r="F42" i="1"/>
  <c r="G42" i="1" s="1"/>
  <c r="D42" i="1"/>
  <c r="E42" i="1" s="1"/>
  <c r="G41" i="1"/>
  <c r="D41" i="1"/>
  <c r="E41" i="1" s="1"/>
  <c r="G40" i="1"/>
  <c r="E40" i="1"/>
  <c r="G39" i="1"/>
  <c r="E39" i="1"/>
  <c r="F32" i="1"/>
  <c r="G32" i="1" s="1"/>
  <c r="D32" i="1"/>
  <c r="E32" i="1" s="1"/>
  <c r="G31" i="1"/>
  <c r="E31" i="1"/>
  <c r="G30" i="1"/>
  <c r="E30" i="1"/>
  <c r="F29" i="1"/>
  <c r="G29" i="1" s="1"/>
  <c r="D29" i="1"/>
  <c r="E29" i="1" s="1"/>
  <c r="G28" i="1"/>
  <c r="D28" i="1"/>
  <c r="E28" i="1" s="1"/>
  <c r="G27" i="1"/>
  <c r="E27" i="1"/>
  <c r="G26" i="1"/>
  <c r="E26" i="1"/>
  <c r="F84" i="1"/>
  <c r="G84" i="1" s="1"/>
  <c r="D84" i="1"/>
  <c r="E84" i="1" s="1"/>
  <c r="F83" i="1"/>
  <c r="G83" i="1" s="1"/>
  <c r="D83" i="1"/>
  <c r="E83" i="1" s="1"/>
  <c r="G82" i="1"/>
  <c r="F82" i="1"/>
  <c r="E82" i="1"/>
  <c r="D82" i="1"/>
  <c r="F81" i="1"/>
  <c r="G81" i="1" s="1"/>
  <c r="D81" i="1"/>
  <c r="E81" i="1" s="1"/>
  <c r="G80" i="1"/>
  <c r="E80" i="1"/>
  <c r="G79" i="1"/>
  <c r="E79" i="1"/>
  <c r="G78" i="1"/>
  <c r="E78" i="1"/>
  <c r="F71" i="1"/>
  <c r="G71" i="1" s="1"/>
  <c r="D71" i="1"/>
  <c r="E71" i="1" s="1"/>
  <c r="F70" i="1"/>
  <c r="G70" i="1" s="1"/>
  <c r="D70" i="1"/>
  <c r="E70" i="1" s="1"/>
  <c r="F69" i="1"/>
  <c r="G69" i="1" s="1"/>
  <c r="E69" i="1"/>
  <c r="D69" i="1"/>
  <c r="F68" i="1"/>
  <c r="G68" i="1" s="1"/>
  <c r="D68" i="1"/>
  <c r="E68" i="1" s="1"/>
  <c r="G67" i="1"/>
  <c r="E67" i="1"/>
  <c r="G66" i="1"/>
  <c r="E66" i="1"/>
  <c r="G65" i="1"/>
  <c r="E65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D15" i="1"/>
  <c r="E15" i="1" s="1"/>
  <c r="D16" i="1"/>
  <c r="E16" i="1" s="1"/>
  <c r="E17" i="1"/>
  <c r="E18" i="1"/>
  <c r="D19" i="1"/>
  <c r="E19" i="1" s="1"/>
  <c r="G17" i="1" l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G18" i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<sst xmlns="http://schemas.openxmlformats.org/spreadsheetml/2006/main" count="185" uniqueCount="67">
  <si>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</si>
  <si>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</si>
  <si>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</si>
  <si>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</si>
  <si>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</si>
  <si>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</si>
  <si>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</si>
  <si>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</si>
  <si>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</si>
  <si>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</si>
  <si>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</si>
  <si>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</si>
  <si>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</si>
  <si>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</si>
  <si>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</si>
  <si>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</si>
  <si>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</si>
  <si>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</si>
  <si>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</si>
  <si>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</si>
  <si>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</si>
  <si>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</si>
  <si>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</si>
  <si>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</si>
  <si>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</si>
  <si>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</si>
  <si>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</si>
  <si>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</si>
  <si>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</si>
  <si>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</si>
  <si>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</si>
  <si>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</si>
  <si>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</si>
  <si>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</si>
  <si>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</si>
  <si>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</si>
  <si>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</si>
  <si>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</si>
  <si>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</si>
  <si>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</si>
  <si>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</si>
  <si>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</si>
  <si>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</si>
  <si>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</si>
  <si>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</si>
  <si>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</si>
  <si>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</si>
  <si>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</si>
  <si>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</si>
  <si>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</si>
  <si>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</si>
  <si>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</si>
  <si>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</si>
  <si>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</si>
  <si>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</si>
  <si>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</si>
  <si>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</si>
  <si>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</si>
  <si>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</si>
  <si>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</si>
  <si>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</si>
  <si>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</si>
  <si>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</si>
  <si>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MEJIAS VILCHES ISMAEL</t>
  </si>
  <si>
    <t>MONDACA SANDOVAL DANIELA ANDREA</t>
  </si>
  <si>
    <t>RIOS GONZALEZ JOSEPH EMMANUEL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</si>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</sst>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9" sqref="D9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C21</f>
        <v>5.0999999999999996</v>
      </c>
      <c r="D4" s="36">
        <f>C60</f>
        <v>5.2</v>
      </c>
      <c r="E4" s="35">
        <f>C4*C$2+D4*D$2</f>
        <v>5.129999999999999</v>
      </c>
    </row>
    <row r="5" spans="1:11" x14ac:dyDescent="0.25">
      <c r="A5" s="3">
        <v>2</v>
      </c>
      <c r="B5" s="38" t="s">
        <v>64</v>
      </c>
      <c r="C5" s="30">
        <f>C34</f>
        <v>5.0999999999999996</v>
      </c>
      <c r="D5" s="36">
        <f>C73</f>
        <v>5.2</v>
      </c>
      <c r="E5" s="35">
        <f t="shared" ref="E5:E6" si="0">C5*C$2+D5*D$2</f>
        <v>5.129999999999999</v>
      </c>
    </row>
    <row r="6" spans="1:11" x14ac:dyDescent="0.25">
      <c r="A6" s="3">
        <v>3</v>
      </c>
      <c r="B6" s="38" t="s">
        <v>65</v>
      </c>
      <c r="C6" s="30">
        <f>C47</f>
        <v>5.0999999999999996</v>
      </c>
      <c r="D6" s="36">
        <f>C86</f>
        <v>5.2</v>
      </c>
      <c r="E6" s="35">
        <f t="shared" si="0"/>
        <v>5.129999999999999</v>
      </c>
    </row>
    <row r="11" spans="1:11" ht="18.75" outlineLevel="1" x14ac:dyDescent="0.25">
      <c r="A11" s="39" t="s">
        <v>4</v>
      </c>
      <c r="B11" s="11" t="str">
        <f>B4</f>
        <v>MEJIAS VILCHES ISMAEL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ref="D13:D17" si="4">IF($C15=CL,"X","")</f>
        <v>X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4"/>
        <v>X</v>
      </c>
      <c r="E16" s="12">
        <f>IF(D16="X",100*0.05,"")</f>
        <v>5</v>
      </c>
      <c r="F16" s="12" t="str">
        <f t="shared" ref="F13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/>
      <c r="E17" s="12" t="str">
        <f>IF(D17="X",100*0.05,"")</f>
        <v/>
      </c>
      <c r="F17" s="12" t="s">
        <v>66</v>
      </c>
      <c r="G17" s="12">
        <f>IF(F17="X",60*0.05,"")</f>
        <v>3</v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/>
      <c r="E18" s="12" t="str">
        <f>IF(D18="X",100*0.2,"")</f>
        <v/>
      </c>
      <c r="F18" s="12" t="s">
        <v>66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7" t="s">
        <v>12</v>
      </c>
      <c r="C20" s="21">
        <f>E20+G20+I20+K20</f>
        <v>74</v>
      </c>
      <c r="D20" s="13"/>
      <c r="E20" s="13">
        <f>SUM(E13:E19)</f>
        <v>35</v>
      </c>
      <c r="F20" s="13"/>
      <c r="G20" s="13">
        <f>SUM(G13:G19)</f>
        <v>39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0" t="s">
        <v>13</v>
      </c>
      <c r="C21" s="14">
        <f>VLOOKUP(C20,ESCALA_IEP!A2:B202,2,FALSE)</f>
        <v>5.0999999999999996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MONDACA SANDOVAL DANIELA ANDREA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ref="D28:D32" si="10">IF($C28=CL,"X","")</f>
        <v>X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0"/>
        <v>X</v>
      </c>
      <c r="E29" s="12">
        <f>IF(D29="X",100*0.05,"")</f>
        <v>5</v>
      </c>
      <c r="F29" s="12" t="str">
        <f t="shared" ref="F29:F32" si="11">IF($C29=L,"X","")</f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/>
      <c r="E30" s="12" t="str">
        <f>IF(D30="X",100*0.05,"")</f>
        <v/>
      </c>
      <c r="F30" s="12" t="s">
        <v>66</v>
      </c>
      <c r="G30" s="12">
        <f>IF(F30="X",60*0.05,"")</f>
        <v>3</v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/>
      <c r="E31" s="12" t="str">
        <f>IF(D31="X",100*0.2,"")</f>
        <v/>
      </c>
      <c r="F31" s="12" t="s">
        <v>66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0"/>
      <c r="B33" s="17" t="s">
        <v>12</v>
      </c>
      <c r="C33" s="21">
        <f>E33+G33+I33+K33</f>
        <v>74</v>
      </c>
      <c r="D33" s="13"/>
      <c r="E33" s="13">
        <f>SUM(E26:E32)</f>
        <v>35</v>
      </c>
      <c r="F33" s="13"/>
      <c r="G33" s="13">
        <f>SUM(G26:G32)</f>
        <v>39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0" t="s">
        <v>13</v>
      </c>
      <c r="C34" s="14">
        <f>VLOOKUP(C33,ESCALA_IEP!A15:B215,2,FALSE)</f>
        <v>5.0999999999999996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>RIOS GONZALEZ JOSEPH EMMANUEL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ref="D41:D45" si="15">IF($C41=CL,"X","")</f>
        <v>X</v>
      </c>
      <c r="E41" s="12">
        <f>IF(D41="X",100*0.2,"")</f>
        <v>20</v>
      </c>
      <c r="F41" s="12"/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5"/>
        <v>X</v>
      </c>
      <c r="E42" s="12">
        <f>IF(D42="X",100*0.05,"")</f>
        <v>5</v>
      </c>
      <c r="F42" s="12" t="str">
        <f t="shared" ref="F42:F45" si="16">IF($C42=L,"X","")</f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/>
      <c r="E43" s="12" t="str">
        <f>IF(D43="X",100*0.05,"")</f>
        <v/>
      </c>
      <c r="F43" s="12" t="s">
        <v>66</v>
      </c>
      <c r="G43" s="12">
        <f>IF(F43="X",60*0.05,"")</f>
        <v>3</v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/>
      <c r="E44" s="12" t="str">
        <f>IF(D44="X",100*0.2,"")</f>
        <v/>
      </c>
      <c r="F44" s="12" t="s">
        <v>66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7" t="s">
        <v>12</v>
      </c>
      <c r="C46" s="21">
        <f>E46+G46+I46+K46</f>
        <v>74</v>
      </c>
      <c r="D46" s="13"/>
      <c r="E46" s="13">
        <f>SUM(E39:E45)</f>
        <v>35</v>
      </c>
      <c r="F46" s="13"/>
      <c r="G46" s="13">
        <f>SUM(G39:G45)</f>
        <v>39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0" t="s">
        <v>13</v>
      </c>
      <c r="C47" s="14">
        <f>VLOOKUP(C46,ESCALA_IEP!A28:B228,2,FALSE)</f>
        <v>5.0999999999999996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MEJIAS VILCHES ISMAEL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/>
      <c r="E53" s="12" t="str">
        <f>IF(D53="X",100*0.25,"")</f>
        <v/>
      </c>
      <c r="F53" s="12" t="s">
        <v>66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ref="D52:D56" si="20">IF($C55=CL,"X","")</f>
        <v>X</v>
      </c>
      <c r="E55" s="12">
        <f>IF(D55="X",100*0.05,"")</f>
        <v>5</v>
      </c>
      <c r="F55" s="12" t="str">
        <f t="shared" ref="F52:F56" si="21">IF($C55=L,"X","")</f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40"/>
      <c r="B59" s="17" t="s">
        <v>12</v>
      </c>
      <c r="C59" s="21">
        <f>E59+G59+I59+K59</f>
        <v>76</v>
      </c>
      <c r="D59" s="13"/>
      <c r="E59" s="13">
        <f>SUM(E52:E58)</f>
        <v>40</v>
      </c>
      <c r="F59" s="13"/>
      <c r="G59" s="13">
        <f>SUM(G52:G58)</f>
        <v>36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0" t="s">
        <v>13</v>
      </c>
      <c r="C60" s="14">
        <f>VLOOKUP(C59,ESCALA_IEP!A41:B241,2,FALSE)</f>
        <v>5.2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MONDACA SANDOVAL DANIELA ANDREA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/>
      <c r="E66" s="12" t="str">
        <f>IF(D66="X",100*0.25,"")</f>
        <v/>
      </c>
      <c r="F66" s="12" t="s">
        <v>66</v>
      </c>
      <c r="G66" s="12">
        <f>IF(F66="X",60*0.25,"")</f>
        <v>15</v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ref="D68:D71" si="25">IF($C68=CL,"X","")</f>
        <v>X</v>
      </c>
      <c r="E68" s="12">
        <f>IF(D68="X",100*0.05,"")</f>
        <v>5</v>
      </c>
      <c r="F68" s="12" t="str">
        <f t="shared" ref="F68:F71" si="26">IF($C68=L,"X","")</f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40"/>
      <c r="B72" s="17" t="s">
        <v>12</v>
      </c>
      <c r="C72" s="21">
        <f>E72+G72+I72+K72</f>
        <v>76</v>
      </c>
      <c r="D72" s="13"/>
      <c r="E72" s="13">
        <f>SUM(E65:E71)</f>
        <v>40</v>
      </c>
      <c r="F72" s="13"/>
      <c r="G72" s="13">
        <f>SUM(G65:G71)</f>
        <v>36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0" t="s">
        <v>13</v>
      </c>
      <c r="C73" s="14">
        <f>VLOOKUP(C72,ESCALA_IEP!A54:B254,2,FALSE)</f>
        <v>5.2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>RIOS GONZALEZ JOSEPH EMMANUEL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5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/>
      <c r="E79" s="12" t="str">
        <f>IF(D79="X",100*0.25,"")</f>
        <v/>
      </c>
      <c r="F79" s="12" t="s">
        <v>66</v>
      </c>
      <c r="G79" s="12">
        <f>IF(F79="X",60*0.25,"")</f>
        <v>15</v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5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25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ref="D81:D84" si="30">IF($C81=CL,"X","")</f>
        <v>X</v>
      </c>
      <c r="E81" s="12">
        <f>IF(D81="X",100*0.05,"")</f>
        <v>5</v>
      </c>
      <c r="F81" s="12" t="str">
        <f t="shared" ref="F81:F84" si="31">IF($C81=L,"X","")</f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5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5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5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">
      <c r="A85" s="40"/>
      <c r="B85" s="17" t="s">
        <v>12</v>
      </c>
      <c r="C85" s="21">
        <f>E85+G85+I85+K85</f>
        <v>76</v>
      </c>
      <c r="D85" s="13"/>
      <c r="E85" s="13">
        <f>SUM(E78:E84)</f>
        <v>40</v>
      </c>
      <c r="F85" s="13"/>
      <c r="G85" s="13">
        <f>SUM(G78:G84)</f>
        <v>36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0" t="s">
        <v>13</v>
      </c>
      <c r="C86" s="14">
        <f>VLOOKUP(C85,ESCALA_IEP!A67:B267,2,FALSE)</f>
        <v>5.2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5">
      <c r="A3" s="50"/>
      <c r="B3" s="55"/>
      <c r="C3" s="55"/>
      <c r="D3" s="26">
        <v>0.3</v>
      </c>
      <c r="E3" s="26">
        <v>0</v>
      </c>
      <c r="F3" s="50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AAA</cp:lastModifiedBy>
  <cp:revision/>
  <dcterms:created xsi:type="dcterms:W3CDTF">2023-08-07T04:08:01Z</dcterms:created>
  <dcterms:modified xsi:type="dcterms:W3CDTF">2024-12-11T21:27:15Z</dcterms:modified>
  <cp:category/>
  <cp:contentStatus/>
</cp:coreProperties>
</file>