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9D\Grupo -  (1)\"/>
    </mc:Choice>
  </mc:AlternateContent>
  <xr:revisionPtr revIDLastSave="0" documentId="13_ncr:1_{7C5EFAD6-8AE1-4B55-9562-F4049861D1D0}"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1" l="1"/>
  <c r="G13"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E14" i="1"/>
  <c r="D15" i="1"/>
  <c r="E15" i="1" s="1"/>
  <c r="D16" i="1"/>
  <c r="E16" i="1" s="1"/>
  <c r="D17" i="1"/>
  <c r="E17" i="1" s="1"/>
  <c r="D18" i="1"/>
  <c r="E18" i="1" s="1"/>
  <c r="G19" i="1"/>
  <c r="E19" i="1" l="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G14" i="1"/>
  <c r="J13" i="1"/>
  <c r="K13" i="1" s="1"/>
  <c r="I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<sst xmlns="http://schemas.openxmlformats.org/spreadsheetml/2006/main" count="212" uniqueCount="136">
  <si>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</si>
  <si>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</si>
  <si>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</si>
  <si>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</si>
  <si>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</si>
  <si>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</si>
  <si>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</si>
  <si>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</si>
  <si>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</si>
  <si>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</si>
  <si>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</si>
  <si>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</si>
  <si>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</si>
  <si>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</si>
  <si>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</si>
  <si>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</si>
  <si>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</si>
  <si>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</si>
  <si>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</si>
  <si>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</si>
  <si>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</si>
  <si>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</si>
  <si>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</si>
  <si>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</si>
  <si>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</si>
  <si>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</si>
  <si>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</si>
  <si>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</si>
  <si>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</si>
  <si>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</si>
  <si>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</si>
  <si>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</si>
  <si>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</si>
  <si>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</si>
  <si>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</si>
  <si>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</si>
  <si>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</si>
  <si>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</si>
  <si>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</si>
  <si>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</si>
  <si>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</si>
  <si>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</si>
  <si>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</si>
  <si>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</si>
  <si>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</si>
  <si>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</si>
  <si>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</si>
  <si>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</si>
  <si>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</si>
  <si>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</si>
  <si>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</si>
  <si>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</si>
  <si>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</si>
  <si>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</si>
  <si>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</si>
  <si>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</si>
  <si>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</si>
  <si>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</si>
  <si>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</si>
  <si>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</si>
  <si>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</si>
  <si>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</si>
  <si>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</si>
  <si>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</si>
  <si>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</si>
  <si>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</si>
  <si>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</si>
  <si>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</si>
  <si>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</si>
  <si>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</si>
  <si>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</si>
  <si>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</si>
  <si>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</si>
  <si>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</si>
  <si>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</si>
  <si>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</si>
  <si>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</si>
  <si>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</si>
  <si>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</si>
  <si>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</si>
  <si>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</si>
  <si>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</si>
  <si>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</si>
  <si>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</si>
  <si>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</si>
  <si>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</si>
  <si>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</si>
  <si>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</si>
  <si>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</si>
  <si>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</si>
  <si>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</si>
  <si>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</si>
  <si>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</si>
  <si>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</si>
  <si>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Ríos</t>
  </si>
  <si>
    <t>Mondaca</t>
  </si>
  <si>
    <t>Mejias</t>
  </si>
  <si>
    <t>​Grupo 2</t>
  </si>
  <si>
    <t>indice</t>
  </si>
  <si>
    <t>cual es el problema</t>
  </si>
  <si>
    <t>datos duros</t>
  </si>
  <si>
    <t>Presentación sin preparación, sin contenido, muchos slide vacio</t>
  </si>
  <si>
    <t>21 minutos</t>
  </si>
  <si>
    <t>se presentan como alumnos y el titulo del proyecto</t>
  </si>
  <si>
    <t>fuente una imagen</t>
  </si>
  <si>
    <t>seguros? Como se relaciona con el proyecto problema solución</t>
  </si>
  <si>
    <t>El contexto del proyecto está claro</t>
  </si>
  <si>
    <t>primero la problemática, luego la solución, despues  la metodología</t>
  </si>
  <si>
    <t>Objetivo general es el Objetivo de alto nivel</t>
  </si>
  <si>
    <t>ofrecer un sistema para servicios de veterinaria</t>
  </si>
  <si>
    <t>Alcance, el sistema debe tener, hacer</t>
  </si>
  <si>
    <t>Roles de scrum</t>
  </si>
  <si>
    <t>cronograma, mostrar solo las fases principales, fecha inicio y fecha termino, sin detalles, mencionarlos</t>
  </si>
  <si>
    <t>resultados de la implementación, algunas evidencias lo mas relevante</t>
  </si>
  <si>
    <t>imagen de cada una</t>
  </si>
  <si>
    <t>diagrama  - flujo de los procesos por perfil</t>
  </si>
  <si>
    <t>indice de la presentación</t>
  </si>
  <si>
    <t>limitaciones o restricciones y supuestos?</t>
  </si>
  <si>
    <t xml:space="preserve">modelo bbdd </t>
  </si>
  <si>
    <t>forma normal?</t>
  </si>
  <si>
    <t>tipos de datos</t>
  </si>
  <si>
    <t>resultados</t>
  </si>
  <si>
    <t xml:space="preserve">resultados </t>
  </si>
  <si>
    <t>esperados</t>
  </si>
  <si>
    <t>obtenidos</t>
  </si>
  <si>
    <t>raoadmap</t>
  </si>
  <si>
    <t>Datos de prueba</t>
  </si>
  <si>
    <t>datos reales</t>
  </si>
  <si>
    <t>aplicación web</t>
  </si>
  <si>
    <t>app movil</t>
  </si>
  <si>
    <t>sistema responsivo</t>
  </si>
  <si>
    <t>preguntas a quien??</t>
  </si>
  <si>
    <t>yo creo….</t>
  </si>
  <si>
    <t>evidencias</t>
  </si>
  <si>
    <t>costos deben ser datos duros demostrables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</si>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</sst>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2">
    <xf numFmtId="0" fontId="0" fillId="0" borderId="0"/>
    <xf numFmtId="0" fontId="14"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4" fillId="0" borderId="0" xfId="1"/>
    <xf numFmtId="0" fontId="1" fillId="0" borderId="0" xfId="1"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2">
    <cellStyle name="Normal" xfId="0" builtinId="0"/>
    <cellStyle name="Normal 2" xfId="1" xr:uid="{BE53F8DE-2266-4841-8C8A-AC02EB12640E}"/>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15" zoomScaleNormal="115" workbookViewId="0">
      <selection activeCell="A10" sqref="A10"/>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97</v>
      </c>
      <c r="C2" s="2">
        <v>0.75</v>
      </c>
      <c r="D2" s="2">
        <v>0.25</v>
      </c>
      <c r="E2" s="68">
        <v>1</v>
      </c>
    </row>
    <row r="3" spans="1:11" ht="30" x14ac:dyDescent="0.25">
      <c r="B3" s="3" t="s">
        <v>2</v>
      </c>
      <c r="C3" s="40" t="s">
        <v>9</v>
      </c>
      <c r="D3" s="41" t="s">
        <v>15</v>
      </c>
      <c r="E3" s="54"/>
    </row>
    <row r="4" spans="1:11" x14ac:dyDescent="0.25">
      <c r="A4" s="4">
        <v>1</v>
      </c>
      <c r="B4" s="28" t="s">
        <v>94</v>
      </c>
      <c r="C4" s="5">
        <f>EVALUACION1!$C$21</f>
        <v>5.2</v>
      </c>
      <c r="D4" s="5">
        <f>$C$32</f>
        <v>7</v>
      </c>
      <c r="E4" s="6">
        <f>C4*C$2+D4*D$2</f>
        <v>5.65</v>
      </c>
      <c r="G4" s="1"/>
    </row>
    <row r="5" spans="1:11" x14ac:dyDescent="0.25">
      <c r="A5" s="4">
        <v>2</v>
      </c>
      <c r="B5" s="28" t="s">
        <v>95</v>
      </c>
      <c r="C5" s="5">
        <f>EVALUACION1!$C$21</f>
        <v>5.2</v>
      </c>
      <c r="D5" s="5">
        <f>C44</f>
        <v>7</v>
      </c>
      <c r="E5" s="6">
        <f t="shared" ref="E5:E6" si="0">C5*C$2+D5*D$2</f>
        <v>5.65</v>
      </c>
      <c r="G5" s="1"/>
    </row>
    <row r="6" spans="1:11" x14ac:dyDescent="0.25">
      <c r="A6" s="4">
        <v>3</v>
      </c>
      <c r="B6" s="28" t="s">
        <v>96</v>
      </c>
      <c r="C6" s="5">
        <f>EVALUACION1!$C$21</f>
        <v>5.2</v>
      </c>
      <c r="D6" s="5">
        <f>C55</f>
        <v>7</v>
      </c>
      <c r="E6" s="6">
        <f t="shared" si="0"/>
        <v>5.65</v>
      </c>
      <c r="G6" s="1"/>
    </row>
    <row r="7" spans="1:11" ht="15" customHeight="1" x14ac:dyDescent="0.25">
      <c r="B7" s="47"/>
    </row>
    <row r="8" spans="1:11" ht="15" customHeight="1" x14ac:dyDescent="0.3">
      <c r="B8" s="48"/>
    </row>
    <row r="11" spans="1:11" ht="18.75" outlineLevel="1" x14ac:dyDescent="0.25">
      <c r="A11" s="69" t="s">
        <v>9</v>
      </c>
      <c r="B11" s="15"/>
      <c r="C11" s="55" t="s">
        <v>10</v>
      </c>
      <c r="D11" s="62" t="s">
        <v>11</v>
      </c>
      <c r="E11" s="67"/>
      <c r="F11" s="67"/>
      <c r="G11" s="67"/>
      <c r="H11" s="67"/>
      <c r="I11" s="67"/>
      <c r="J11" s="67"/>
      <c r="K11" s="63"/>
    </row>
    <row r="12" spans="1:11" outlineLevel="1" x14ac:dyDescent="0.25">
      <c r="A12" s="65"/>
      <c r="B12" s="25" t="s">
        <v>12</v>
      </c>
      <c r="C12" s="54"/>
      <c r="D12" s="62" t="s">
        <v>5</v>
      </c>
      <c r="E12" s="63"/>
      <c r="F12" s="62" t="s">
        <v>6</v>
      </c>
      <c r="G12" s="63"/>
      <c r="H12" s="66" t="s">
        <v>27</v>
      </c>
      <c r="I12" s="63"/>
      <c r="J12" s="62" t="s">
        <v>7</v>
      </c>
      <c r="K12" s="63"/>
    </row>
    <row r="13" spans="1:11" ht="24" outlineLevel="1" x14ac:dyDescent="0.25">
      <c r="A13" s="70"/>
      <c r="B13" s="31" t="str">
        <f>RUBRICA!A4</f>
        <v>1. Implementa una metodología que permite el logro de los objetivos propuestos, de acuerdo a los estándares de la disciplina.</v>
      </c>
      <c r="C13" s="29" t="s">
        <v>5</v>
      </c>
      <c r="D13" s="17"/>
      <c r="E13" s="17" t="str">
        <f>IF(D13="X",100*0.1,"")</f>
        <v/>
      </c>
      <c r="F13" s="17" t="s">
        <v>135</v>
      </c>
      <c r="G13" s="17">
        <f>IF(F13="X",60*0.1,"")</f>
        <v>6</v>
      </c>
      <c r="H13" s="17" t="str">
        <f t="shared" ref="H13:H16" si="1">IF($C13=ML,"X","")</f>
        <v/>
      </c>
      <c r="I13" s="17" t="str">
        <f>IF(H13="X",30*0.1,"")</f>
        <v/>
      </c>
      <c r="J13" s="17" t="str">
        <f t="shared" ref="J13:J16" si="2">IF($C13=NL,"X","")</f>
        <v/>
      </c>
      <c r="K13" s="17" t="str">
        <f t="shared" ref="K13:K16" si="3">IF($J13="X",0,"")</f>
        <v/>
      </c>
    </row>
    <row r="14" spans="1:11" ht="48" outlineLevel="1" x14ac:dyDescent="0.25">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c r="E14" s="17" t="str">
        <f>IF(D14="X",100*0.2,"")</f>
        <v/>
      </c>
      <c r="F14" s="17" t="s">
        <v>135</v>
      </c>
      <c r="G14" s="17">
        <f>IF(F14="X",60*0.2,"")</f>
        <v>12</v>
      </c>
      <c r="H14" s="17" t="str">
        <f t="shared" si="1"/>
        <v/>
      </c>
      <c r="I14" s="17" t="str">
        <f>IF(H14="X",30*0.2,"")</f>
        <v/>
      </c>
      <c r="J14" s="17" t="str">
        <f t="shared" si="2"/>
        <v/>
      </c>
      <c r="K14" s="17" t="str">
        <f t="shared" si="3"/>
        <v/>
      </c>
    </row>
    <row r="15" spans="1:11" ht="24" outlineLevel="1" x14ac:dyDescent="0.25">
      <c r="A15" s="70"/>
      <c r="B15" s="31" t="str">
        <f>RUBRICA!A7</f>
        <v>4. Relaciona el Proyecto APT con las competencias del perfil de egreso de su Plan de Estudio.</v>
      </c>
      <c r="C15" s="29" t="s">
        <v>5</v>
      </c>
      <c r="D15" s="17" t="str">
        <f t="shared" ref="D13:D16" si="4">IF($C15=CL,"X","")</f>
        <v>X</v>
      </c>
      <c r="E15" s="17">
        <f>IF(D15="X",100*0.05,"")</f>
        <v>5</v>
      </c>
      <c r="F15" s="17" t="str">
        <f t="shared" ref="F13:F16" si="5">IF($C15=L,"X","")</f>
        <v/>
      </c>
      <c r="G15" s="17" t="str">
        <f>IF(F15="X",60*0.05,"")</f>
        <v/>
      </c>
      <c r="H15" s="17" t="str">
        <f t="shared" si="1"/>
        <v/>
      </c>
      <c r="I15" s="17" t="str">
        <f>IF(H15="X",30*0.05,"")</f>
        <v/>
      </c>
      <c r="J15" s="17" t="str">
        <f t="shared" si="2"/>
        <v/>
      </c>
      <c r="K15" s="17" t="str">
        <f t="shared" si="3"/>
        <v/>
      </c>
    </row>
    <row r="16" spans="1:11" ht="24" outlineLevel="1" x14ac:dyDescent="0.25">
      <c r="A16" s="70"/>
      <c r="B16" s="31" t="str">
        <f>RUBRICA!A8</f>
        <v>5. Utiliza de manera precisa el lenguaje técnico en los entregables de acuerdo con lo requerido por la disciplina.</v>
      </c>
      <c r="C16" s="29" t="s">
        <v>5</v>
      </c>
      <c r="D16" s="17" t="str">
        <f t="shared" si="4"/>
        <v>X</v>
      </c>
      <c r="E16" s="17">
        <f>IF(D16="X",100*0.05,"")</f>
        <v>5</v>
      </c>
      <c r="F16" s="17" t="str">
        <f t="shared" si="5"/>
        <v/>
      </c>
      <c r="G16" s="17" t="str">
        <f>IF(F16="X",60*0.05,"")</f>
        <v/>
      </c>
      <c r="H16" s="17" t="str">
        <f t="shared" si="1"/>
        <v/>
      </c>
      <c r="I16" s="17" t="str">
        <f>IF(H16="X",30*0.05,"")</f>
        <v/>
      </c>
      <c r="J16" s="17" t="str">
        <f t="shared" si="2"/>
        <v/>
      </c>
      <c r="K16" s="17" t="str">
        <f t="shared" si="3"/>
        <v/>
      </c>
    </row>
    <row r="17" spans="1:11" ht="24" outlineLevel="1" x14ac:dyDescent="0.25">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70"/>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135</v>
      </c>
      <c r="G19" s="17">
        <f>IF(F19="X",60*0.15,"")</f>
        <v>9</v>
      </c>
      <c r="H19" s="17" t="str">
        <f>IF($C19=ML,"X","")</f>
        <v/>
      </c>
      <c r="I19" s="17" t="str">
        <f>IF(H19="X",30*0.15,"")</f>
        <v/>
      </c>
      <c r="J19" s="17" t="str">
        <f>IF($C19=NL,"X","")</f>
        <v/>
      </c>
      <c r="K19" s="17" t="str">
        <f t="shared" si="6"/>
        <v/>
      </c>
    </row>
    <row r="20" spans="1:11" ht="15.75" customHeight="1" outlineLevel="1" x14ac:dyDescent="0.3">
      <c r="A20" s="65"/>
      <c r="B20" s="30" t="s">
        <v>4</v>
      </c>
      <c r="C20" s="34">
        <f>E20+G20+I20+K20</f>
        <v>57</v>
      </c>
      <c r="D20" s="20"/>
      <c r="E20" s="20">
        <f>SUM(E13:E19)</f>
        <v>30</v>
      </c>
      <c r="F20" s="20"/>
      <c r="G20" s="20">
        <f>SUM(G13:G19)</f>
        <v>27</v>
      </c>
      <c r="H20" s="20"/>
      <c r="I20" s="20">
        <f>SUM(I13:I19)</f>
        <v>0</v>
      </c>
      <c r="J20" s="20"/>
      <c r="K20" s="20">
        <f>SUM(K13:K19)</f>
        <v>0</v>
      </c>
    </row>
    <row r="21" spans="1:11" ht="15.75" customHeight="1" outlineLevel="1" x14ac:dyDescent="0.3">
      <c r="A21" s="54"/>
      <c r="B21" s="33" t="s">
        <v>13</v>
      </c>
      <c r="C21" s="21">
        <f>VLOOKUP(C20,ESCALA_IEP!A1:B152,2,FALSE)</f>
        <v>5.2</v>
      </c>
    </row>
    <row r="22" spans="1:11" ht="15.75" customHeight="1" x14ac:dyDescent="0.25"/>
    <row r="23" spans="1:11" ht="15.75" customHeight="1" x14ac:dyDescent="0.25"/>
    <row r="24" spans="1:11" ht="15.75" customHeight="1" x14ac:dyDescent="0.25">
      <c r="A24" s="64" t="s">
        <v>15</v>
      </c>
      <c r="B24" s="53" t="s">
        <v>16</v>
      </c>
      <c r="C24" s="56" t="str">
        <f>$B$4</f>
        <v>Ríos</v>
      </c>
      <c r="D24" s="57"/>
      <c r="E24" s="57"/>
      <c r="F24" s="57"/>
      <c r="G24" s="57"/>
      <c r="H24" s="57"/>
      <c r="I24" s="57"/>
      <c r="J24" s="57"/>
      <c r="K24" s="58"/>
    </row>
    <row r="25" spans="1:11" ht="15.75" customHeight="1" x14ac:dyDescent="0.25">
      <c r="A25" s="65"/>
      <c r="B25" s="54"/>
      <c r="C25" s="59"/>
      <c r="D25" s="60"/>
      <c r="E25" s="60"/>
      <c r="F25" s="60"/>
      <c r="G25" s="60"/>
      <c r="H25" s="60"/>
      <c r="I25" s="60"/>
      <c r="J25" s="60"/>
      <c r="K25" s="61"/>
    </row>
    <row r="26" spans="1:11" ht="15.75" customHeight="1" x14ac:dyDescent="0.25">
      <c r="A26" s="65"/>
      <c r="B26" s="15" t="s">
        <v>17</v>
      </c>
      <c r="C26" s="55" t="s">
        <v>10</v>
      </c>
      <c r="D26" s="62" t="s">
        <v>11</v>
      </c>
      <c r="E26" s="67"/>
      <c r="F26" s="67"/>
      <c r="G26" s="67"/>
      <c r="H26" s="67"/>
      <c r="I26" s="67"/>
      <c r="J26" s="67"/>
      <c r="K26" s="63"/>
    </row>
    <row r="27" spans="1:11" ht="15.75" customHeight="1" x14ac:dyDescent="0.25">
      <c r="A27" s="65"/>
      <c r="B27" s="16" t="s">
        <v>12</v>
      </c>
      <c r="C27" s="54"/>
      <c r="D27" s="62" t="s">
        <v>5</v>
      </c>
      <c r="E27" s="63"/>
      <c r="F27" s="62" t="s">
        <v>6</v>
      </c>
      <c r="G27" s="63"/>
      <c r="H27" s="66" t="s">
        <v>27</v>
      </c>
      <c r="I27" s="63"/>
      <c r="J27" s="62" t="s">
        <v>7</v>
      </c>
      <c r="K27" s="63"/>
    </row>
    <row r="28" spans="1:11" x14ac:dyDescent="0.25">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4" t="s">
        <v>15</v>
      </c>
      <c r="B36" s="53" t="s">
        <v>16</v>
      </c>
      <c r="C36" s="56" t="str">
        <f>B5</f>
        <v>Mondaca</v>
      </c>
      <c r="D36" s="57"/>
      <c r="E36" s="57"/>
      <c r="F36" s="57"/>
      <c r="G36" s="57"/>
      <c r="H36" s="57"/>
      <c r="I36" s="57"/>
      <c r="J36" s="57"/>
      <c r="K36" s="58"/>
    </row>
    <row r="37" spans="1:11" ht="15.75" customHeight="1" x14ac:dyDescent="0.25">
      <c r="A37" s="65"/>
      <c r="B37" s="54"/>
      <c r="C37" s="59"/>
      <c r="D37" s="60"/>
      <c r="E37" s="60"/>
      <c r="F37" s="60"/>
      <c r="G37" s="60"/>
      <c r="H37" s="60"/>
      <c r="I37" s="60"/>
      <c r="J37" s="60"/>
      <c r="K37" s="61"/>
    </row>
    <row r="38" spans="1:11" ht="15.75" customHeight="1" x14ac:dyDescent="0.25">
      <c r="A38" s="65"/>
      <c r="B38" s="15" t="s">
        <v>17</v>
      </c>
      <c r="C38" s="55" t="s">
        <v>10</v>
      </c>
      <c r="D38" s="62" t="s">
        <v>11</v>
      </c>
      <c r="E38" s="67"/>
      <c r="F38" s="67"/>
      <c r="G38" s="67"/>
      <c r="H38" s="67"/>
      <c r="I38" s="67"/>
      <c r="J38" s="67"/>
      <c r="K38" s="63"/>
    </row>
    <row r="39" spans="1:11" ht="15.75" customHeight="1" x14ac:dyDescent="0.25">
      <c r="A39" s="65"/>
      <c r="B39" s="16" t="s">
        <v>12</v>
      </c>
      <c r="C39" s="54"/>
      <c r="D39" s="62" t="s">
        <v>5</v>
      </c>
      <c r="E39" s="63"/>
      <c r="F39" s="62" t="s">
        <v>6</v>
      </c>
      <c r="G39" s="63"/>
      <c r="H39" s="66" t="s">
        <v>27</v>
      </c>
      <c r="I39" s="63"/>
      <c r="J39" s="62" t="s">
        <v>7</v>
      </c>
      <c r="K39" s="63"/>
    </row>
    <row r="40" spans="1:11" ht="15.75" customHeight="1" x14ac:dyDescent="0.25">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4" t="s">
        <v>15</v>
      </c>
      <c r="B47" s="53" t="s">
        <v>16</v>
      </c>
      <c r="C47" s="56" t="str">
        <f>B6</f>
        <v>Mejias</v>
      </c>
      <c r="D47" s="57"/>
      <c r="E47" s="57"/>
      <c r="F47" s="57"/>
      <c r="G47" s="57"/>
      <c r="H47" s="57"/>
      <c r="I47" s="57"/>
      <c r="J47" s="57"/>
      <c r="K47" s="58"/>
    </row>
    <row r="48" spans="1:11" ht="15.75" customHeight="1" x14ac:dyDescent="0.25">
      <c r="A48" s="65"/>
      <c r="B48" s="54"/>
      <c r="C48" s="59"/>
      <c r="D48" s="60"/>
      <c r="E48" s="60"/>
      <c r="F48" s="60"/>
      <c r="G48" s="60"/>
      <c r="H48" s="60"/>
      <c r="I48" s="60"/>
      <c r="J48" s="60"/>
      <c r="K48" s="61"/>
    </row>
    <row r="49" spans="1:11" ht="15.75" customHeight="1" x14ac:dyDescent="0.25">
      <c r="A49" s="65"/>
      <c r="B49" s="15" t="s">
        <v>17</v>
      </c>
      <c r="C49" s="55" t="s">
        <v>10</v>
      </c>
      <c r="D49" s="62" t="s">
        <v>11</v>
      </c>
      <c r="E49" s="67"/>
      <c r="F49" s="67"/>
      <c r="G49" s="67"/>
      <c r="H49" s="67"/>
      <c r="I49" s="67"/>
      <c r="J49" s="67"/>
      <c r="K49" s="63"/>
    </row>
    <row r="50" spans="1:11" ht="15.75" customHeight="1" x14ac:dyDescent="0.25">
      <c r="A50" s="65"/>
      <c r="B50" s="16" t="s">
        <v>12</v>
      </c>
      <c r="C50" s="54"/>
      <c r="D50" s="62" t="s">
        <v>5</v>
      </c>
      <c r="E50" s="63"/>
      <c r="F50" s="62" t="s">
        <v>6</v>
      </c>
      <c r="G50" s="63"/>
      <c r="H50" s="66" t="s">
        <v>27</v>
      </c>
      <c r="I50" s="63"/>
      <c r="J50" s="62" t="s">
        <v>7</v>
      </c>
      <c r="K50" s="63"/>
    </row>
    <row r="51" spans="1:11" ht="15.75" customHeight="1" x14ac:dyDescent="0.25">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1:N66"/>
  <sheetViews>
    <sheetView workbookViewId="0"/>
  </sheetViews>
  <sheetFormatPr baseColWidth="10" defaultRowHeight="15" x14ac:dyDescent="0.25"/>
  <cols>
    <col min="3" max="3" width="77.140625" bestFit="1" customWidth="1"/>
  </cols>
  <sheetData>
    <row r="1" spans="3:8" x14ac:dyDescent="0.25">
      <c r="C1" s="47" t="s">
        <v>99</v>
      </c>
      <c r="D1" s="47" t="s">
        <v>100</v>
      </c>
    </row>
    <row r="3" spans="3:8" x14ac:dyDescent="0.25">
      <c r="C3" s="47" t="s">
        <v>88</v>
      </c>
      <c r="D3" s="3" t="s">
        <v>98</v>
      </c>
    </row>
    <row r="4" spans="3:8" x14ac:dyDescent="0.25">
      <c r="C4" s="47" t="s">
        <v>77</v>
      </c>
    </row>
    <row r="6" spans="3:8" x14ac:dyDescent="0.25">
      <c r="C6" s="47" t="s">
        <v>85</v>
      </c>
    </row>
    <row r="7" spans="3:8" x14ac:dyDescent="0.25">
      <c r="C7" s="47" t="s">
        <v>86</v>
      </c>
    </row>
    <row r="8" spans="3:8" x14ac:dyDescent="0.25">
      <c r="C8" s="47" t="s">
        <v>89</v>
      </c>
    </row>
    <row r="10" spans="3:8" x14ac:dyDescent="0.25">
      <c r="C10" s="47" t="s">
        <v>80</v>
      </c>
      <c r="D10" s="47" t="s">
        <v>87</v>
      </c>
      <c r="E10" s="47" t="s">
        <v>90</v>
      </c>
      <c r="H10" s="47"/>
    </row>
    <row r="11" spans="3:8" x14ac:dyDescent="0.25">
      <c r="C11" s="47" t="s">
        <v>79</v>
      </c>
      <c r="D11" s="47" t="s">
        <v>87</v>
      </c>
    </row>
    <row r="14" spans="3:8" x14ac:dyDescent="0.25">
      <c r="C14" s="47" t="s">
        <v>91</v>
      </c>
    </row>
    <row r="16" spans="3:8" x14ac:dyDescent="0.25">
      <c r="C16" s="47" t="s">
        <v>78</v>
      </c>
    </row>
    <row r="17" spans="3:12" x14ac:dyDescent="0.25">
      <c r="C17" s="47" t="s">
        <v>76</v>
      </c>
    </row>
    <row r="20" spans="3:12" x14ac:dyDescent="0.25">
      <c r="C20" s="47" t="s">
        <v>81</v>
      </c>
    </row>
    <row r="21" spans="3:12" x14ac:dyDescent="0.25">
      <c r="C21" s="47" t="s">
        <v>82</v>
      </c>
    </row>
    <row r="22" spans="3:12" x14ac:dyDescent="0.25">
      <c r="C22" s="47" t="s">
        <v>83</v>
      </c>
    </row>
    <row r="23" spans="3:12" x14ac:dyDescent="0.25">
      <c r="C23" s="47" t="s">
        <v>84</v>
      </c>
    </row>
    <row r="24" spans="3:12" x14ac:dyDescent="0.25">
      <c r="C24" s="47" t="s">
        <v>92</v>
      </c>
    </row>
    <row r="25" spans="3:12" x14ac:dyDescent="0.25">
      <c r="C25" s="47" t="s">
        <v>93</v>
      </c>
    </row>
    <row r="27" spans="3:12" x14ac:dyDescent="0.25">
      <c r="G27" s="3" t="s">
        <v>101</v>
      </c>
      <c r="H27" s="3"/>
      <c r="I27" s="3"/>
      <c r="J27" s="3"/>
      <c r="K27" s="3"/>
      <c r="L27" s="3" t="s">
        <v>102</v>
      </c>
    </row>
    <row r="28" spans="3:12" x14ac:dyDescent="0.25">
      <c r="C28" s="47" t="s">
        <v>103</v>
      </c>
      <c r="G28" s="3" t="s">
        <v>76</v>
      </c>
    </row>
    <row r="30" spans="3:12" x14ac:dyDescent="0.25">
      <c r="C30" s="47" t="s">
        <v>77</v>
      </c>
      <c r="D30" s="47" t="s">
        <v>104</v>
      </c>
      <c r="G30" s="47" t="s">
        <v>105</v>
      </c>
    </row>
    <row r="32" spans="3:12" x14ac:dyDescent="0.25">
      <c r="C32" s="47" t="s">
        <v>106</v>
      </c>
      <c r="F32" s="47" t="s">
        <v>107</v>
      </c>
      <c r="L32" s="49" t="s">
        <v>108</v>
      </c>
    </row>
    <row r="33" spans="3:13" x14ac:dyDescent="0.25">
      <c r="C33" s="47"/>
    </row>
    <row r="34" spans="3:13" x14ac:dyDescent="0.25">
      <c r="C34" s="47" t="s">
        <v>109</v>
      </c>
      <c r="G34" s="49" t="s">
        <v>110</v>
      </c>
    </row>
    <row r="36" spans="3:13" x14ac:dyDescent="0.25">
      <c r="C36" s="49" t="s">
        <v>111</v>
      </c>
      <c r="F36" s="49" t="s">
        <v>112</v>
      </c>
    </row>
    <row r="38" spans="3:13" x14ac:dyDescent="0.25">
      <c r="C38" s="47" t="s">
        <v>113</v>
      </c>
    </row>
    <row r="40" spans="3:13" x14ac:dyDescent="0.25">
      <c r="C40" s="47" t="s">
        <v>80</v>
      </c>
      <c r="D40" s="3" t="s">
        <v>79</v>
      </c>
      <c r="F40" s="47" t="s">
        <v>81</v>
      </c>
    </row>
    <row r="41" spans="3:13" x14ac:dyDescent="0.25">
      <c r="D41" s="47" t="s">
        <v>114</v>
      </c>
    </row>
    <row r="43" spans="3:13" x14ac:dyDescent="0.25">
      <c r="C43" s="47" t="s">
        <v>82</v>
      </c>
      <c r="E43" s="47" t="s">
        <v>83</v>
      </c>
      <c r="G43" s="47" t="s">
        <v>84</v>
      </c>
    </row>
    <row r="45" spans="3:13" x14ac:dyDescent="0.25">
      <c r="C45" s="49" t="s">
        <v>115</v>
      </c>
    </row>
    <row r="47" spans="3:13" x14ac:dyDescent="0.25">
      <c r="C47" s="47" t="s">
        <v>78</v>
      </c>
    </row>
    <row r="48" spans="3:13" x14ac:dyDescent="0.25">
      <c r="D48" s="49"/>
      <c r="E48" s="49"/>
      <c r="F48" s="49"/>
      <c r="G48" s="49"/>
      <c r="H48" s="49"/>
      <c r="I48" s="49" t="s">
        <v>85</v>
      </c>
      <c r="J48" s="49"/>
      <c r="K48" s="49"/>
      <c r="L48" s="49"/>
      <c r="M48" s="49" t="s">
        <v>116</v>
      </c>
    </row>
    <row r="49" spans="3:14" x14ac:dyDescent="0.25">
      <c r="C49" s="50" t="s">
        <v>117</v>
      </c>
      <c r="D49" s="49"/>
      <c r="E49" s="49"/>
      <c r="F49" s="49"/>
      <c r="G49" s="49"/>
      <c r="H49" s="49"/>
      <c r="I49" s="49"/>
      <c r="J49" s="49"/>
      <c r="K49" s="49"/>
      <c r="L49" s="49"/>
      <c r="M49" s="49"/>
    </row>
    <row r="50" spans="3:14" x14ac:dyDescent="0.25">
      <c r="C50" s="49"/>
      <c r="D50" s="49"/>
      <c r="E50" s="49"/>
      <c r="F50" s="49"/>
      <c r="G50" s="49"/>
      <c r="H50" s="49"/>
      <c r="I50" s="49"/>
      <c r="J50" s="49"/>
      <c r="K50" s="49"/>
      <c r="L50" s="49"/>
      <c r="M50" s="49"/>
    </row>
    <row r="51" spans="3:14" x14ac:dyDescent="0.25">
      <c r="C51" s="50" t="s">
        <v>118</v>
      </c>
      <c r="D51" s="50" t="s">
        <v>119</v>
      </c>
      <c r="E51" s="49"/>
      <c r="F51" s="50" t="s">
        <v>120</v>
      </c>
      <c r="G51" s="49"/>
      <c r="H51" s="49"/>
      <c r="I51" s="49"/>
      <c r="J51" s="49"/>
      <c r="K51" s="49"/>
      <c r="L51" s="49"/>
      <c r="M51" s="49"/>
    </row>
    <row r="52" spans="3:14" x14ac:dyDescent="0.25">
      <c r="C52" s="49"/>
      <c r="D52" s="49"/>
      <c r="E52" s="49"/>
      <c r="F52" s="49"/>
      <c r="G52" s="49"/>
      <c r="H52" s="49"/>
      <c r="I52" s="49"/>
      <c r="J52" s="49"/>
      <c r="K52" s="49"/>
      <c r="L52" s="49"/>
      <c r="M52" s="49"/>
    </row>
    <row r="53" spans="3:14" x14ac:dyDescent="0.25">
      <c r="C53" s="49" t="s">
        <v>91</v>
      </c>
      <c r="D53" s="49"/>
      <c r="E53" s="49"/>
      <c r="F53" s="49"/>
      <c r="G53" s="49"/>
      <c r="H53" s="49"/>
      <c r="I53" s="49"/>
      <c r="J53" s="49"/>
      <c r="K53" s="49"/>
      <c r="L53" s="49"/>
      <c r="M53" s="49"/>
    </row>
    <row r="54" spans="3:14" x14ac:dyDescent="0.25">
      <c r="C54" s="49" t="s">
        <v>121</v>
      </c>
      <c r="D54" s="49"/>
      <c r="E54" s="49" t="s">
        <v>122</v>
      </c>
      <c r="F54" s="49"/>
      <c r="G54" s="49"/>
      <c r="H54" s="49"/>
      <c r="I54" s="49"/>
      <c r="J54" s="49"/>
      <c r="K54" s="49"/>
      <c r="M54" s="49"/>
      <c r="N54" s="49"/>
    </row>
    <row r="55" spans="3:14" x14ac:dyDescent="0.25">
      <c r="C55" s="49" t="s">
        <v>123</v>
      </c>
      <c r="D55" s="49"/>
      <c r="E55" s="49" t="s">
        <v>124</v>
      </c>
    </row>
    <row r="56" spans="3:14" x14ac:dyDescent="0.25">
      <c r="C56" s="49" t="s">
        <v>81</v>
      </c>
      <c r="D56" s="49"/>
      <c r="E56" s="49"/>
      <c r="F56" s="49"/>
      <c r="G56" s="49"/>
      <c r="H56" s="49"/>
      <c r="I56" s="49"/>
      <c r="J56" s="49"/>
      <c r="K56" s="49"/>
    </row>
    <row r="57" spans="3:14" x14ac:dyDescent="0.25">
      <c r="C57" s="49" t="s">
        <v>82</v>
      </c>
      <c r="D57" s="49"/>
      <c r="E57" s="49" t="s">
        <v>125</v>
      </c>
      <c r="F57" s="49"/>
      <c r="G57" s="49"/>
      <c r="H57" s="49"/>
      <c r="I57" s="49"/>
      <c r="J57" s="49"/>
      <c r="K57" s="49"/>
    </row>
    <row r="58" spans="3:14" x14ac:dyDescent="0.25">
      <c r="C58" s="49" t="s">
        <v>83</v>
      </c>
      <c r="F58" s="49"/>
      <c r="G58" s="49"/>
      <c r="H58" s="49"/>
      <c r="I58" s="49"/>
      <c r="J58" s="49"/>
      <c r="K58" s="49"/>
      <c r="L58" s="49"/>
      <c r="M58" s="49"/>
      <c r="N58" s="49"/>
    </row>
    <row r="59" spans="3:14" x14ac:dyDescent="0.25">
      <c r="D59" s="49"/>
      <c r="E59" s="49"/>
      <c r="F59" s="49"/>
      <c r="G59" s="49"/>
      <c r="H59" s="49"/>
      <c r="I59" s="49"/>
      <c r="J59" s="49"/>
      <c r="K59" s="49"/>
      <c r="L59" s="49"/>
      <c r="M59" s="49"/>
      <c r="N59" s="49"/>
    </row>
    <row r="60" spans="3:14" x14ac:dyDescent="0.25">
      <c r="C60" s="49" t="s">
        <v>126</v>
      </c>
      <c r="D60" s="49" t="s">
        <v>127</v>
      </c>
      <c r="E60" s="49"/>
      <c r="F60" s="49"/>
      <c r="G60" s="49"/>
      <c r="H60" s="49"/>
      <c r="I60" s="49"/>
      <c r="J60" s="49"/>
      <c r="K60" s="49"/>
      <c r="L60" s="49"/>
      <c r="M60" s="49"/>
      <c r="N60" s="49"/>
    </row>
    <row r="61" spans="3:14" x14ac:dyDescent="0.25">
      <c r="C61" s="49"/>
      <c r="D61" s="49"/>
      <c r="E61" s="49"/>
      <c r="F61" s="49"/>
      <c r="G61" s="49"/>
      <c r="H61" s="49"/>
      <c r="I61" s="49"/>
      <c r="J61" s="49"/>
      <c r="K61" s="49"/>
      <c r="L61" s="49"/>
      <c r="M61" s="49"/>
      <c r="N61" s="49"/>
    </row>
    <row r="62" spans="3:14" x14ac:dyDescent="0.25">
      <c r="C62" s="49" t="s">
        <v>128</v>
      </c>
      <c r="D62" s="47" t="s">
        <v>129</v>
      </c>
      <c r="F62" s="47" t="s">
        <v>130</v>
      </c>
    </row>
    <row r="64" spans="3:14" x14ac:dyDescent="0.25">
      <c r="C64" s="47" t="s">
        <v>131</v>
      </c>
    </row>
    <row r="66" spans="3:6" x14ac:dyDescent="0.25">
      <c r="C66" s="49" t="s">
        <v>132</v>
      </c>
      <c r="D66" s="47" t="s">
        <v>133</v>
      </c>
      <c r="F66" s="47"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2024-12-01T23:24:59Z</dcterms:modified>
</cp:coreProperties>
</file>