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_Integracion de Procesos/2023-2024/Dia 1 y 2/Ejercicio4Destilacion/"/>
    </mc:Choice>
  </mc:AlternateContent>
  <xr:revisionPtr revIDLastSave="15" documentId="8_{C5E6D961-2356-4C12-90FE-FBC2E3ED38F5}" xr6:coauthVersionLast="47" xr6:coauthVersionMax="47" xr10:uidLastSave="{C9E0FDF2-6F51-4B36-9E48-EED39B231A30}"/>
  <bookViews>
    <workbookView xWindow="2685" yWindow="2685" windowWidth="21600" windowHeight="11385" xr2:uid="{B229D972-1055-450C-BABD-ED9300CAA98C}"/>
  </bookViews>
  <sheets>
    <sheet name="Hoja1" sheetId="1" r:id="rId1"/>
    <sheet name="Hot" sheetId="2" r:id="rId2"/>
    <sheet name="C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C4" i="3" a="1"/>
  <c r="C4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C3" i="3" a="1"/>
  <c r="C3" i="3" s="1"/>
  <c r="D3" i="3" a="1"/>
  <c r="D3" i="3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J5" i="2" a="1"/>
  <c r="J5" i="2" s="1"/>
  <c r="K5" i="2" a="1"/>
  <c r="K5" i="2" s="1"/>
  <c r="L5" i="2" a="1"/>
  <c r="L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L6" i="2" a="1"/>
  <c r="L6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D3" i="2" a="1"/>
  <c r="D3" i="2" s="1"/>
  <c r="C3" i="2" a="1"/>
  <c r="C3" i="2" s="1"/>
  <c r="H46" i="1"/>
  <c r="K6" i="2" s="1" a="1"/>
  <c r="K6" i="2" s="1"/>
  <c r="H44" i="1"/>
  <c r="J6" i="2" s="1" a="1"/>
  <c r="J6" i="2" s="1"/>
  <c r="G42" i="1"/>
  <c r="I5" i="2" s="1" a="1"/>
  <c r="I5" i="2" s="1"/>
  <c r="F44" i="1"/>
  <c r="F42" i="1"/>
  <c r="F40" i="1"/>
  <c r="F36" i="1"/>
  <c r="F38" i="1"/>
  <c r="E38" i="1"/>
  <c r="E32" i="1"/>
  <c r="E34" i="1"/>
  <c r="E36" i="1"/>
  <c r="D32" i="1"/>
  <c r="D34" i="1"/>
  <c r="D36" i="1"/>
  <c r="C34" i="1"/>
  <c r="C36" i="1"/>
  <c r="C38" i="1"/>
  <c r="C40" i="1"/>
  <c r="C42" i="1"/>
  <c r="C44" i="1"/>
  <c r="C46" i="1"/>
  <c r="C48" i="1"/>
  <c r="C23" i="1"/>
  <c r="D23" i="1"/>
  <c r="C24" i="1"/>
  <c r="D24" i="1"/>
  <c r="C25" i="1"/>
  <c r="D25" i="1"/>
  <c r="D22" i="1"/>
  <c r="C22" i="1"/>
  <c r="C21" i="1"/>
  <c r="D21" i="1"/>
  <c r="D20" i="1"/>
  <c r="C20" i="1"/>
  <c r="G13" i="1"/>
  <c r="G12" i="1"/>
  <c r="G11" i="1"/>
  <c r="G9" i="1"/>
  <c r="G10" i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<sst xmlns="http://schemas.openxmlformats.org/spreadsheetml/2006/main" count="49" uniqueCount="24">
  <si>
    <t>ID</t>
  </si>
  <si>
    <t>Crude feed</t>
  </si>
  <si>
    <t>Dehydrate</t>
  </si>
  <si>
    <t>Bottoms</t>
  </si>
  <si>
    <t>Middle oil</t>
  </si>
  <si>
    <t>Initial T (ºC)</t>
  </si>
  <si>
    <t>Overheads1</t>
  </si>
  <si>
    <t>Overheads2</t>
  </si>
  <si>
    <t>Target T(ºC)</t>
  </si>
  <si>
    <t>Specific heat (kJ/kgK)</t>
  </si>
  <si>
    <t>CP (kW/K)</t>
  </si>
  <si>
    <t>?</t>
  </si>
  <si>
    <t>Mass flow (kg/s)</t>
  </si>
  <si>
    <t>Atmin=</t>
  </si>
  <si>
    <t>SInitial T (ºC)</t>
  </si>
  <si>
    <t>STarget T(ºC)</t>
  </si>
  <si>
    <t>C1</t>
  </si>
  <si>
    <t>C2</t>
  </si>
  <si>
    <t>H1</t>
  </si>
  <si>
    <t>H2</t>
  </si>
  <si>
    <t>H3</t>
  </si>
  <si>
    <t>H4</t>
  </si>
  <si>
    <t>CORRIENTES CALIENTES</t>
  </si>
  <si>
    <t>CORRIENTES FRIAS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</si>
</sst>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4" tint="-0.249977111117893"/>
      <name val="Arial"/>
      <family val="2"/>
    </font>
    <font>
      <b/>
      <sz val="12"/>
      <color theme="4" tint="-0.249977111117893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EBD0-CF32-4830-820E-6BBB1725FF9D}">
  <dimension ref="A7:H49"/>
  <sheetViews>
    <sheetView tabSelected="1" topLeftCell="A24" zoomScale="70" zoomScaleNormal="70" workbookViewId="0">
      <selection activeCell="I42" sqref="I42"/>
    </sheetView>
  </sheetViews>
  <sheetFormatPr baseColWidth="10" defaultRowHeight="15" x14ac:dyDescent="0.2"/>
  <cols>
    <col min="3" max="3" width="11.5546875" style="1"/>
    <col min="4" max="4" width="11.109375" style="1" bestFit="1" customWidth="1"/>
    <col min="5" max="5" width="14.5546875" style="1" bestFit="1" customWidth="1"/>
    <col min="6" max="6" width="18.109375" style="1" bestFit="1" customWidth="1"/>
    <col min="7" max="7" width="11.5546875" style="1"/>
  </cols>
  <sheetData>
    <row r="7" spans="2:7" ht="15.75" x14ac:dyDescent="0.25">
      <c r="B7" s="3" t="s">
        <v>0</v>
      </c>
      <c r="C7" s="2" t="s">
        <v>5</v>
      </c>
      <c r="D7" s="2" t="s">
        <v>8</v>
      </c>
      <c r="E7" s="2" t="s">
        <v>12</v>
      </c>
      <c r="F7" s="2" t="s">
        <v>9</v>
      </c>
      <c r="G7" s="2" t="s">
        <v>10</v>
      </c>
    </row>
    <row r="8" spans="2:7" ht="15.75" x14ac:dyDescent="0.25">
      <c r="B8" s="3" t="s">
        <v>1</v>
      </c>
      <c r="C8" s="1">
        <v>20</v>
      </c>
      <c r="D8" s="1">
        <v>180</v>
      </c>
      <c r="E8" s="1">
        <v>10</v>
      </c>
      <c r="F8" s="1">
        <v>2.5</v>
      </c>
      <c r="G8" s="1">
        <f>+F8*E8</f>
        <v>25</v>
      </c>
    </row>
    <row r="9" spans="2:7" ht="15.75" x14ac:dyDescent="0.25">
      <c r="B9" s="3" t="s">
        <v>2</v>
      </c>
      <c r="C9" s="1">
        <v>152</v>
      </c>
      <c r="D9" s="1">
        <v>302</v>
      </c>
      <c r="E9" s="1">
        <v>9.67</v>
      </c>
      <c r="F9" s="1">
        <v>3.1</v>
      </c>
      <c r="G9" s="1">
        <f t="shared" ref="G9:G11" si="0">+F9*E9</f>
        <v>29.977</v>
      </c>
    </row>
    <row r="10" spans="2:7" ht="15.75" x14ac:dyDescent="0.25">
      <c r="B10" s="3" t="s">
        <v>3</v>
      </c>
      <c r="C10" s="1">
        <v>261</v>
      </c>
      <c r="D10" s="1">
        <v>158</v>
      </c>
      <c r="E10" s="1">
        <v>4</v>
      </c>
      <c r="F10" s="1">
        <v>2.5</v>
      </c>
      <c r="G10" s="1">
        <f t="shared" si="0"/>
        <v>10</v>
      </c>
    </row>
    <row r="11" spans="2:7" ht="15.75" x14ac:dyDescent="0.25">
      <c r="B11" s="3" t="s">
        <v>4</v>
      </c>
      <c r="C11" s="1">
        <v>199</v>
      </c>
      <c r="D11" s="1">
        <v>70</v>
      </c>
      <c r="E11" s="1">
        <v>5</v>
      </c>
      <c r="F11" s="1">
        <v>2</v>
      </c>
      <c r="G11" s="1">
        <f t="shared" si="0"/>
        <v>10</v>
      </c>
    </row>
    <row r="12" spans="2:7" ht="15.75" x14ac:dyDescent="0.25">
      <c r="B12" s="3" t="s">
        <v>6</v>
      </c>
      <c r="C12" s="1">
        <v>123</v>
      </c>
      <c r="D12" s="1">
        <v>112</v>
      </c>
      <c r="E12" s="1" t="s">
        <v>11</v>
      </c>
      <c r="F12" s="1" t="s">
        <v>11</v>
      </c>
      <c r="G12" s="4">
        <f>880/11</f>
        <v>80</v>
      </c>
    </row>
    <row r="13" spans="2:7" ht="15.75" x14ac:dyDescent="0.25">
      <c r="B13" s="3" t="s">
        <v>7</v>
      </c>
      <c r="C13" s="1">
        <v>112</v>
      </c>
      <c r="D13" s="1">
        <v>50</v>
      </c>
      <c r="E13" s="1" t="s">
        <v>11</v>
      </c>
      <c r="F13" s="1" t="s">
        <v>11</v>
      </c>
      <c r="G13" s="4">
        <f>1800/60</f>
        <v>30</v>
      </c>
    </row>
    <row r="16" spans="2:7" ht="15.75" x14ac:dyDescent="0.25">
      <c r="B16" s="3" t="s">
        <v>13</v>
      </c>
      <c r="C16" s="1">
        <v>20</v>
      </c>
    </row>
    <row r="19" spans="1:8" ht="15.75" x14ac:dyDescent="0.25">
      <c r="B19" s="3" t="s">
        <v>0</v>
      </c>
      <c r="C19" s="2" t="s">
        <v>14</v>
      </c>
      <c r="D19" s="2" t="s">
        <v>15</v>
      </c>
      <c r="E19" s="2" t="s">
        <v>10</v>
      </c>
    </row>
    <row r="20" spans="1:8" ht="15.75" x14ac:dyDescent="0.25">
      <c r="A20" s="6" t="s">
        <v>16</v>
      </c>
      <c r="B20" s="3" t="s">
        <v>1</v>
      </c>
      <c r="C20" s="1">
        <f>+C8+$C$16/2</f>
        <v>30</v>
      </c>
      <c r="D20" s="1">
        <f>+D8+$C$16/2</f>
        <v>190</v>
      </c>
      <c r="E20" s="1">
        <v>25</v>
      </c>
    </row>
    <row r="21" spans="1:8" ht="15.75" x14ac:dyDescent="0.25">
      <c r="A21" s="6" t="s">
        <v>17</v>
      </c>
      <c r="B21" s="3" t="s">
        <v>2</v>
      </c>
      <c r="C21" s="1">
        <f>+C9+$C$16/2</f>
        <v>162</v>
      </c>
      <c r="D21" s="1">
        <f>+D9+$C$16/2</f>
        <v>312</v>
      </c>
      <c r="E21" s="1">
        <v>29.977</v>
      </c>
    </row>
    <row r="22" spans="1:8" ht="15.75" x14ac:dyDescent="0.25">
      <c r="A22" s="5" t="s">
        <v>18</v>
      </c>
      <c r="B22" s="3" t="s">
        <v>3</v>
      </c>
      <c r="C22" s="1">
        <f>+C10-$C$16/2</f>
        <v>251</v>
      </c>
      <c r="D22" s="1">
        <f>+D10-$C$16/2</f>
        <v>148</v>
      </c>
      <c r="E22" s="1">
        <v>10</v>
      </c>
    </row>
    <row r="23" spans="1:8" ht="15.75" x14ac:dyDescent="0.25">
      <c r="A23" s="5" t="s">
        <v>19</v>
      </c>
      <c r="B23" s="3" t="s">
        <v>4</v>
      </c>
      <c r="C23" s="1">
        <f t="shared" ref="C23:D23" si="1">+C11-$C$16/2</f>
        <v>189</v>
      </c>
      <c r="D23" s="1">
        <f t="shared" si="1"/>
        <v>60</v>
      </c>
      <c r="E23" s="1">
        <v>10</v>
      </c>
    </row>
    <row r="24" spans="1:8" ht="15.75" x14ac:dyDescent="0.25">
      <c r="A24" s="5" t="s">
        <v>20</v>
      </c>
      <c r="B24" s="3" t="s">
        <v>6</v>
      </c>
      <c r="C24" s="1">
        <f t="shared" ref="C24:D24" si="2">+C12-$C$16/2</f>
        <v>113</v>
      </c>
      <c r="D24" s="1">
        <f t="shared" si="2"/>
        <v>102</v>
      </c>
      <c r="E24" s="4">
        <v>80</v>
      </c>
    </row>
    <row r="25" spans="1:8" ht="15.75" x14ac:dyDescent="0.25">
      <c r="A25" s="5" t="s">
        <v>21</v>
      </c>
      <c r="B25" s="3" t="s">
        <v>7</v>
      </c>
      <c r="C25" s="1">
        <f t="shared" ref="C25:D25" si="3">+C13-$C$16/2</f>
        <v>102</v>
      </c>
      <c r="D25" s="1">
        <f t="shared" si="3"/>
        <v>40</v>
      </c>
      <c r="E25" s="4">
        <v>30</v>
      </c>
    </row>
    <row r="28" spans="1:8" ht="15.75" x14ac:dyDescent="0.25">
      <c r="B28" s="1"/>
      <c r="C28" s="8" t="s">
        <v>16</v>
      </c>
      <c r="D28" s="8" t="s">
        <v>17</v>
      </c>
      <c r="E28" s="4" t="s">
        <v>18</v>
      </c>
      <c r="F28" s="4" t="s">
        <v>19</v>
      </c>
      <c r="G28" s="4" t="s">
        <v>20</v>
      </c>
      <c r="H28" s="4" t="s">
        <v>21</v>
      </c>
    </row>
    <row r="29" spans="1:8" x14ac:dyDescent="0.2">
      <c r="B29" s="1">
        <v>312</v>
      </c>
      <c r="D29"/>
      <c r="E29"/>
      <c r="F29"/>
      <c r="G29"/>
    </row>
    <row r="30" spans="1:8" ht="15.75" x14ac:dyDescent="0.25">
      <c r="B30" s="7">
        <v>1</v>
      </c>
      <c r="D30" s="10">
        <f>+$E$21*(B29-B31)</f>
        <v>1828.597</v>
      </c>
      <c r="E30"/>
      <c r="F30"/>
      <c r="G30"/>
    </row>
    <row r="31" spans="1:8" x14ac:dyDescent="0.2">
      <c r="B31" s="1">
        <v>251</v>
      </c>
      <c r="D31" s="11"/>
      <c r="E31"/>
      <c r="F31"/>
      <c r="G31"/>
    </row>
    <row r="32" spans="1:8" ht="15.75" x14ac:dyDescent="0.25">
      <c r="B32" s="7">
        <v>2</v>
      </c>
      <c r="D32" s="10">
        <f>+$E$21*(B31-B33)</f>
        <v>1828.597</v>
      </c>
      <c r="E32" s="1">
        <f>+$E$22*(B31-B33)</f>
        <v>610</v>
      </c>
      <c r="F32"/>
      <c r="G32"/>
    </row>
    <row r="33" spans="2:8" x14ac:dyDescent="0.2">
      <c r="B33" s="1">
        <v>190</v>
      </c>
      <c r="D33" s="11"/>
      <c r="E33"/>
      <c r="F33"/>
      <c r="G33"/>
    </row>
    <row r="34" spans="2:8" ht="15.75" x14ac:dyDescent="0.25">
      <c r="B34" s="7">
        <v>3</v>
      </c>
      <c r="C34" s="1">
        <f>+$E$20*(B33-B35)</f>
        <v>25</v>
      </c>
      <c r="D34" s="10">
        <f>+$E$21*(B33-B35)</f>
        <v>29.977</v>
      </c>
      <c r="E34" s="1">
        <f>+$E$22*(B33-B35)</f>
        <v>10</v>
      </c>
      <c r="F34"/>
      <c r="G34"/>
    </row>
    <row r="35" spans="2:8" x14ac:dyDescent="0.2">
      <c r="B35" s="1">
        <v>189</v>
      </c>
      <c r="D35" s="11"/>
      <c r="E35"/>
      <c r="F35"/>
      <c r="G35"/>
    </row>
    <row r="36" spans="2:8" ht="15.75" x14ac:dyDescent="0.25">
      <c r="B36" s="7">
        <v>4</v>
      </c>
      <c r="C36" s="1">
        <f>+$E$20*(B35-B37)</f>
        <v>675</v>
      </c>
      <c r="D36" s="10">
        <f>+$E$21*(B35-B37)</f>
        <v>809.37900000000002</v>
      </c>
      <c r="E36" s="1">
        <f>+$E$22*(B35-B37)</f>
        <v>270</v>
      </c>
      <c r="F36" s="1">
        <f>+$E$23*(B35-B37)</f>
        <v>270</v>
      </c>
      <c r="G36"/>
    </row>
    <row r="37" spans="2:8" x14ac:dyDescent="0.2">
      <c r="B37" s="1">
        <v>162</v>
      </c>
      <c r="D37"/>
      <c r="E37"/>
      <c r="F37"/>
      <c r="G37"/>
    </row>
    <row r="38" spans="2:8" ht="15.75" x14ac:dyDescent="0.25">
      <c r="B38" s="7">
        <v>5</v>
      </c>
      <c r="C38" s="1">
        <f>+$E$20*(B37-B39)</f>
        <v>350</v>
      </c>
      <c r="D38"/>
      <c r="E38" s="1">
        <f>+$E$22*(B37-B39)</f>
        <v>140</v>
      </c>
      <c r="F38" s="1">
        <f>+$E$23*(B37-B39)</f>
        <v>140</v>
      </c>
      <c r="G38"/>
    </row>
    <row r="39" spans="2:8" x14ac:dyDescent="0.2">
      <c r="B39" s="1">
        <v>148</v>
      </c>
      <c r="D39"/>
      <c r="E39"/>
      <c r="F39"/>
      <c r="G39"/>
    </row>
    <row r="40" spans="2:8" ht="15.75" x14ac:dyDescent="0.25">
      <c r="B40" s="7">
        <v>6</v>
      </c>
      <c r="C40" s="1">
        <f>+$E$20*(B39-B41)</f>
        <v>875</v>
      </c>
      <c r="D40"/>
      <c r="E40"/>
      <c r="F40" s="1">
        <f>+$E$23*(B39-B41)</f>
        <v>350</v>
      </c>
      <c r="G40"/>
    </row>
    <row r="41" spans="2:8" x14ac:dyDescent="0.2">
      <c r="B41" s="1">
        <v>113</v>
      </c>
      <c r="D41"/>
      <c r="E41"/>
      <c r="F41"/>
      <c r="G41"/>
    </row>
    <row r="42" spans="2:8" ht="15.75" x14ac:dyDescent="0.25">
      <c r="B42" s="7">
        <v>7</v>
      </c>
      <c r="C42" s="1">
        <f>+$E$20*(B41-B43)</f>
        <v>275</v>
      </c>
      <c r="D42"/>
      <c r="E42"/>
      <c r="F42" s="1">
        <f>+$E$23*(B41-B43)</f>
        <v>110</v>
      </c>
      <c r="G42" s="1">
        <f>+$E$24*(B41-B43)</f>
        <v>880</v>
      </c>
    </row>
    <row r="43" spans="2:8" x14ac:dyDescent="0.2">
      <c r="B43" s="1">
        <v>102</v>
      </c>
      <c r="D43"/>
      <c r="E43"/>
      <c r="F43"/>
      <c r="G43"/>
    </row>
    <row r="44" spans="2:8" ht="15.75" x14ac:dyDescent="0.25">
      <c r="B44" s="7">
        <v>8</v>
      </c>
      <c r="C44" s="1">
        <f>+$E$20*(B43-B45)</f>
        <v>1050</v>
      </c>
      <c r="D44"/>
      <c r="E44"/>
      <c r="F44" s="1">
        <f>+$E$23*(B43-B45)</f>
        <v>420</v>
      </c>
      <c r="H44" s="1">
        <f>+$E$25*(B43-B45)</f>
        <v>1260</v>
      </c>
    </row>
    <row r="45" spans="2:8" x14ac:dyDescent="0.2">
      <c r="B45" s="1">
        <v>60</v>
      </c>
      <c r="D45"/>
      <c r="E45"/>
      <c r="F45"/>
      <c r="G45"/>
    </row>
    <row r="46" spans="2:8" ht="15.75" x14ac:dyDescent="0.25">
      <c r="B46" s="7">
        <v>9</v>
      </c>
      <c r="C46" s="1">
        <f>+$E$20*(B45-B47)</f>
        <v>500</v>
      </c>
      <c r="D46"/>
      <c r="E46"/>
      <c r="F46"/>
      <c r="G46"/>
      <c r="H46" s="1">
        <f>+$E$25*(B45-B47)</f>
        <v>600</v>
      </c>
    </row>
    <row r="47" spans="2:8" x14ac:dyDescent="0.2">
      <c r="B47" s="1">
        <v>40</v>
      </c>
      <c r="D47"/>
      <c r="E47"/>
      <c r="F47"/>
      <c r="G47"/>
    </row>
    <row r="48" spans="2:8" ht="15.75" x14ac:dyDescent="0.25">
      <c r="B48" s="7">
        <v>10</v>
      </c>
      <c r="C48" s="1">
        <f>+$E$20*(B47-B49)</f>
        <v>250</v>
      </c>
      <c r="E48"/>
      <c r="F48"/>
      <c r="G48"/>
    </row>
    <row r="49" spans="2:7" x14ac:dyDescent="0.2">
      <c r="B49" s="1">
        <v>30</v>
      </c>
      <c r="D49"/>
      <c r="E49"/>
      <c r="F49"/>
      <c r="G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5158-764C-4284-8D51-3303A7EB2CF8}">
  <dimension ref="A1:L6"/>
  <sheetViews>
    <sheetView workbookViewId="0">
      <selection activeCell="D3" sqref="D3"/>
    </sheetView>
  </sheetViews>
  <sheetFormatPr baseColWidth="10" defaultRowHeight="15" x14ac:dyDescent="0.2"/>
  <sheetData>
    <row r="1" spans="1:12" x14ac:dyDescent="0.2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x14ac:dyDescent="0.2">
      <c r="A2" s="9" t="s">
        <v>0</v>
      </c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x14ac:dyDescent="0.2">
      <c r="A3" s="9" t="s">
        <v>18</v>
      </c>
      <c r="B3" s="9">
        <v>0</v>
      </c>
      <c r="C3" s="9" cm="1">
        <f t="array" ref="C3">+INDEX(Hoja1!$B$28:$H$49,MATCH(Hot!C$2,Hoja1!$B$29:$B$49,0)+1,MATCH(Hot!$A3,Hoja1!$C$28:$H$28,0)+1)</f>
        <v>0</v>
      </c>
      <c r="D3" s="9" cm="1">
        <f t="array" ref="D3">+INDEX(Hoja1!$B$28:$H$49,MATCH(Hot!D$2,Hoja1!$B$29:$B$49,0)+1,MATCH(Hot!$A3,Hoja1!$C$28:$H$28,0)+1)</f>
        <v>610</v>
      </c>
      <c r="E3" s="9" cm="1">
        <f t="array" ref="E3">+INDEX(Hoja1!$B$28:$H$49,MATCH(Hot!E$2,Hoja1!$B$29:$B$49,0)+1,MATCH(Hot!$A3,Hoja1!$C$28:$H$28,0)+1)</f>
        <v>10</v>
      </c>
      <c r="F3" s="9" cm="1">
        <f t="array" ref="F3">+INDEX(Hoja1!$B$28:$H$49,MATCH(Hot!F$2,Hoja1!$B$29:$B$49,0)+1,MATCH(Hot!$A3,Hoja1!$C$28:$H$28,0)+1)</f>
        <v>270</v>
      </c>
      <c r="G3" s="9" cm="1">
        <f t="array" ref="G3">+INDEX(Hoja1!$B$28:$H$49,MATCH(Hot!G$2,Hoja1!$B$29:$B$49,0)+1,MATCH(Hot!$A3,Hoja1!$C$28:$H$28,0)+1)</f>
        <v>140</v>
      </c>
      <c r="H3" s="9" cm="1">
        <f t="array" ref="H3">+INDEX(Hoja1!$B$28:$H$49,MATCH(Hot!H$2,Hoja1!$B$29:$B$49,0)+1,MATCH(Hot!$A3,Hoja1!$C$28:$H$28,0)+1)</f>
        <v>0</v>
      </c>
      <c r="I3" s="9" cm="1">
        <f t="array" ref="I3">+INDEX(Hoja1!$B$28:$H$49,MATCH(Hot!I$2,Hoja1!$B$29:$B$49,0)+1,MATCH(Hot!$A3,Hoja1!$C$28:$H$28,0)+1)</f>
        <v>0</v>
      </c>
      <c r="J3" s="9" cm="1">
        <f t="array" ref="J3">+INDEX(Hoja1!$B$28:$H$49,MATCH(Hot!J$2,Hoja1!$B$29:$B$49,0)+1,MATCH(Hot!$A3,Hoja1!$C$28:$H$28,0)+1)</f>
        <v>0</v>
      </c>
      <c r="K3" s="9" cm="1">
        <f t="array" ref="K3">+INDEX(Hoja1!$B$28:$H$49,MATCH(Hot!K$2,Hoja1!$B$29:$B$49,0)+1,MATCH(Hot!$A3,Hoja1!$C$28:$H$28,0)+1)</f>
        <v>0</v>
      </c>
      <c r="L3" s="9" cm="1">
        <f t="array" ref="L3">+INDEX(Hoja1!$B$28:$H$49,MATCH(Hot!L$2,Hoja1!$B$29:$B$49,0)+1,MATCH(Hot!$A3,Hoja1!$C$28:$H$28,0)+1)</f>
        <v>0</v>
      </c>
    </row>
    <row r="4" spans="1:12" x14ac:dyDescent="0.2">
      <c r="A4" s="9" t="s">
        <v>19</v>
      </c>
      <c r="B4" s="9">
        <v>0</v>
      </c>
      <c r="C4" s="9" cm="1">
        <f t="array" ref="C4">+INDEX(Hoja1!$B$28:$H$49,MATCH(Hot!C$2,Hoja1!$B$29:$B$49,0)+1,MATCH(Hot!$A4,Hoja1!$C$28:$H$28,0)+1)</f>
        <v>0</v>
      </c>
      <c r="D4" s="9" cm="1">
        <f t="array" ref="D4">+INDEX(Hoja1!$B$28:$H$49,MATCH(Hot!D$2,Hoja1!$B$29:$B$49,0)+1,MATCH(Hot!$A4,Hoja1!$C$28:$H$28,0)+1)</f>
        <v>0</v>
      </c>
      <c r="E4" s="9" cm="1">
        <f t="array" ref="E4">+INDEX(Hoja1!$B$28:$H$49,MATCH(Hot!E$2,Hoja1!$B$29:$B$49,0)+1,MATCH(Hot!$A4,Hoja1!$C$28:$H$28,0)+1)</f>
        <v>0</v>
      </c>
      <c r="F4" s="9" cm="1">
        <f t="array" ref="F4">+INDEX(Hoja1!$B$28:$H$49,MATCH(Hot!F$2,Hoja1!$B$29:$B$49,0)+1,MATCH(Hot!$A4,Hoja1!$C$28:$H$28,0)+1)</f>
        <v>270</v>
      </c>
      <c r="G4" s="9" cm="1">
        <f t="array" ref="G4">+INDEX(Hoja1!$B$28:$H$49,MATCH(Hot!G$2,Hoja1!$B$29:$B$49,0)+1,MATCH(Hot!$A4,Hoja1!$C$28:$H$28,0)+1)</f>
        <v>140</v>
      </c>
      <c r="H4" s="9" cm="1">
        <f t="array" ref="H4">+INDEX(Hoja1!$B$28:$H$49,MATCH(Hot!H$2,Hoja1!$B$29:$B$49,0)+1,MATCH(Hot!$A4,Hoja1!$C$28:$H$28,0)+1)</f>
        <v>350</v>
      </c>
      <c r="I4" s="9" cm="1">
        <f t="array" ref="I4">+INDEX(Hoja1!$B$28:$H$49,MATCH(Hot!I$2,Hoja1!$B$29:$B$49,0)+1,MATCH(Hot!$A4,Hoja1!$C$28:$H$28,0)+1)</f>
        <v>110</v>
      </c>
      <c r="J4" s="9" cm="1">
        <f t="array" ref="J4">+INDEX(Hoja1!$B$28:$H$49,MATCH(Hot!J$2,Hoja1!$B$29:$B$49,0)+1,MATCH(Hot!$A4,Hoja1!$C$28:$H$28,0)+1)</f>
        <v>420</v>
      </c>
      <c r="K4" s="9" cm="1">
        <f t="array" ref="K4">+INDEX(Hoja1!$B$28:$H$49,MATCH(Hot!K$2,Hoja1!$B$29:$B$49,0)+1,MATCH(Hot!$A4,Hoja1!$C$28:$H$28,0)+1)</f>
        <v>0</v>
      </c>
      <c r="L4" s="9" cm="1">
        <f t="array" ref="L4">+INDEX(Hoja1!$B$28:$H$49,MATCH(Hot!L$2,Hoja1!$B$29:$B$49,0)+1,MATCH(Hot!$A4,Hoja1!$C$28:$H$28,0)+1)</f>
        <v>0</v>
      </c>
    </row>
    <row r="5" spans="1:12" x14ac:dyDescent="0.2">
      <c r="A5" s="9" t="s">
        <v>20</v>
      </c>
      <c r="B5" s="9">
        <v>0</v>
      </c>
      <c r="C5" s="9" cm="1">
        <f t="array" ref="C5">+INDEX(Hoja1!$B$28:$H$49,MATCH(Hot!C$2,Hoja1!$B$29:$B$49,0)+1,MATCH(Hot!$A5,Hoja1!$C$28:$H$28,0)+1)</f>
        <v>0</v>
      </c>
      <c r="D5" s="9" cm="1">
        <f t="array" ref="D5">+INDEX(Hoja1!$B$28:$H$49,MATCH(Hot!D$2,Hoja1!$B$29:$B$49,0)+1,MATCH(Hot!$A5,Hoja1!$C$28:$H$28,0)+1)</f>
        <v>0</v>
      </c>
      <c r="E5" s="9" cm="1">
        <f t="array" ref="E5">+INDEX(Hoja1!$B$28:$H$49,MATCH(Hot!E$2,Hoja1!$B$29:$B$49,0)+1,MATCH(Hot!$A5,Hoja1!$C$28:$H$28,0)+1)</f>
        <v>0</v>
      </c>
      <c r="F5" s="9" cm="1">
        <f t="array" ref="F5">+INDEX(Hoja1!$B$28:$H$49,MATCH(Hot!F$2,Hoja1!$B$29:$B$49,0)+1,MATCH(Hot!$A5,Hoja1!$C$28:$H$28,0)+1)</f>
        <v>0</v>
      </c>
      <c r="G5" s="9" cm="1">
        <f t="array" ref="G5">+INDEX(Hoja1!$B$28:$H$49,MATCH(Hot!G$2,Hoja1!$B$29:$B$49,0)+1,MATCH(Hot!$A5,Hoja1!$C$28:$H$28,0)+1)</f>
        <v>0</v>
      </c>
      <c r="H5" s="9" cm="1">
        <f t="array" ref="H5">+INDEX(Hoja1!$B$28:$H$49,MATCH(Hot!H$2,Hoja1!$B$29:$B$49,0)+1,MATCH(Hot!$A5,Hoja1!$C$28:$H$28,0)+1)</f>
        <v>0</v>
      </c>
      <c r="I5" s="9" cm="1">
        <f t="array" ref="I5">+INDEX(Hoja1!$B$28:$H$49,MATCH(Hot!I$2,Hoja1!$B$29:$B$49,0)+1,MATCH(Hot!$A5,Hoja1!$C$28:$H$28,0)+1)</f>
        <v>880</v>
      </c>
      <c r="J5" s="9" cm="1">
        <f t="array" ref="J5">+INDEX(Hoja1!$B$28:$H$49,MATCH(Hot!J$2,Hoja1!$B$29:$B$49,0)+1,MATCH(Hot!$A5,Hoja1!$C$28:$H$28,0)+1)</f>
        <v>0</v>
      </c>
      <c r="K5" s="9" cm="1">
        <f t="array" ref="K5">+INDEX(Hoja1!$B$28:$H$49,MATCH(Hot!K$2,Hoja1!$B$29:$B$49,0)+1,MATCH(Hot!$A5,Hoja1!$C$28:$H$28,0)+1)</f>
        <v>0</v>
      </c>
      <c r="L5" s="9" cm="1">
        <f t="array" ref="L5">+INDEX(Hoja1!$B$28:$H$49,MATCH(Hot!L$2,Hoja1!$B$29:$B$49,0)+1,MATCH(Hot!$A5,Hoja1!$C$28:$H$28,0)+1)</f>
        <v>0</v>
      </c>
    </row>
    <row r="6" spans="1:12" x14ac:dyDescent="0.2">
      <c r="A6" s="9" t="s">
        <v>21</v>
      </c>
      <c r="B6" s="9">
        <v>0</v>
      </c>
      <c r="C6" s="9" cm="1">
        <f t="array" ref="C6">+INDEX(Hoja1!$B$28:$H$49,MATCH(Hot!C$2,Hoja1!$B$29:$B$49,0)+1,MATCH(Hot!$A6,Hoja1!$C$28:$H$28,0)+1)</f>
        <v>0</v>
      </c>
      <c r="D6" s="9" cm="1">
        <f t="array" ref="D6">+INDEX(Hoja1!$B$28:$H$49,MATCH(Hot!D$2,Hoja1!$B$29:$B$49,0)+1,MATCH(Hot!$A6,Hoja1!$C$28:$H$28,0)+1)</f>
        <v>0</v>
      </c>
      <c r="E6" s="9" cm="1">
        <f t="array" ref="E6">+INDEX(Hoja1!$B$28:$H$49,MATCH(Hot!E$2,Hoja1!$B$29:$B$49,0)+1,MATCH(Hot!$A6,Hoja1!$C$28:$H$28,0)+1)</f>
        <v>0</v>
      </c>
      <c r="F6" s="9" cm="1">
        <f t="array" ref="F6">+INDEX(Hoja1!$B$28:$H$49,MATCH(Hot!F$2,Hoja1!$B$29:$B$49,0)+1,MATCH(Hot!$A6,Hoja1!$C$28:$H$28,0)+1)</f>
        <v>0</v>
      </c>
      <c r="G6" s="9" cm="1">
        <f t="array" ref="G6">+INDEX(Hoja1!$B$28:$H$49,MATCH(Hot!G$2,Hoja1!$B$29:$B$49,0)+1,MATCH(Hot!$A6,Hoja1!$C$28:$H$28,0)+1)</f>
        <v>0</v>
      </c>
      <c r="H6" s="9" cm="1">
        <f t="array" ref="H6">+INDEX(Hoja1!$B$28:$H$49,MATCH(Hot!H$2,Hoja1!$B$29:$B$49,0)+1,MATCH(Hot!$A6,Hoja1!$C$28:$H$28,0)+1)</f>
        <v>0</v>
      </c>
      <c r="I6" s="9" cm="1">
        <f t="array" ref="I6">+INDEX(Hoja1!$B$28:$H$49,MATCH(Hot!I$2,Hoja1!$B$29:$B$49,0)+1,MATCH(Hot!$A6,Hoja1!$C$28:$H$28,0)+1)</f>
        <v>0</v>
      </c>
      <c r="J6" s="9" cm="1">
        <f t="array" ref="J6">+INDEX(Hoja1!$B$28:$H$49,MATCH(Hot!J$2,Hoja1!$B$29:$B$49,0)+1,MATCH(Hot!$A6,Hoja1!$C$28:$H$28,0)+1)</f>
        <v>1260</v>
      </c>
      <c r="K6" s="9" cm="1">
        <f t="array" ref="K6">+INDEX(Hoja1!$B$28:$H$49,MATCH(Hot!K$2,Hoja1!$B$29:$B$49,0)+1,MATCH(Hot!$A6,Hoja1!$C$28:$H$28,0)+1)</f>
        <v>600</v>
      </c>
      <c r="L6" s="9" cm="1">
        <f t="array" ref="L6">+INDEX(Hoja1!$B$28:$H$49,MATCH(Hot!L$2,Hoja1!$B$29:$B$49,0)+1,MATCH(Hot!$A6,Hoja1!$C$28:$H$28,0)+1)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B1B2-3EDD-4D6F-95F7-3DA873E09035}">
  <dimension ref="A1:L4"/>
  <sheetViews>
    <sheetView workbookViewId="0">
      <selection activeCell="C4" sqref="C4:L4"/>
    </sheetView>
  </sheetViews>
  <sheetFormatPr baseColWidth="10" defaultRowHeight="15" x14ac:dyDescent="0.2"/>
  <sheetData>
    <row r="1" spans="1:12" x14ac:dyDescent="0.2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x14ac:dyDescent="0.2">
      <c r="A2" s="9" t="s">
        <v>0</v>
      </c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x14ac:dyDescent="0.2">
      <c r="A3" s="9" t="s">
        <v>16</v>
      </c>
      <c r="B3" s="9">
        <v>0</v>
      </c>
      <c r="C3" s="9" cm="1">
        <f t="array" ref="C3">+INDEX(Hoja1!$B$28:$H$49,MATCH(Cold!C$2,Hoja1!$B$29:$B$49,0)+1,MATCH(Cold!$A3,Hoja1!$C$28:$H$28,0)+1)</f>
        <v>0</v>
      </c>
      <c r="D3" s="9" cm="1">
        <f t="array" ref="D3">+INDEX(Hoja1!$B$28:$H$49,MATCH(Cold!D$2,Hoja1!$B$29:$B$49,0)+1,MATCH(Cold!$A3,Hoja1!$C$28:$H$28,0)+1)</f>
        <v>0</v>
      </c>
      <c r="E3" s="9" cm="1">
        <f t="array" ref="E3">+INDEX(Hoja1!$B$28:$H$49,MATCH(Cold!E$2,Hoja1!$B$29:$B$49,0)+1,MATCH(Cold!$A3,Hoja1!$C$28:$H$28,0)+1)</f>
        <v>25</v>
      </c>
      <c r="F3" s="9" cm="1">
        <f t="array" ref="F3">+INDEX(Hoja1!$B$28:$H$49,MATCH(Cold!F$2,Hoja1!$B$29:$B$49,0)+1,MATCH(Cold!$A3,Hoja1!$C$28:$H$28,0)+1)</f>
        <v>675</v>
      </c>
      <c r="G3" s="9" cm="1">
        <f t="array" ref="G3">+INDEX(Hoja1!$B$28:$H$49,MATCH(Cold!G$2,Hoja1!$B$29:$B$49,0)+1,MATCH(Cold!$A3,Hoja1!$C$28:$H$28,0)+1)</f>
        <v>350</v>
      </c>
      <c r="H3" s="9" cm="1">
        <f t="array" ref="H3">+INDEX(Hoja1!$B$28:$H$49,MATCH(Cold!H$2,Hoja1!$B$29:$B$49,0)+1,MATCH(Cold!$A3,Hoja1!$C$28:$H$28,0)+1)</f>
        <v>875</v>
      </c>
      <c r="I3" s="9" cm="1">
        <f t="array" ref="I3">+INDEX(Hoja1!$B$28:$H$49,MATCH(Cold!I$2,Hoja1!$B$29:$B$49,0)+1,MATCH(Cold!$A3,Hoja1!$C$28:$H$28,0)+1)</f>
        <v>275</v>
      </c>
      <c r="J3" s="9" cm="1">
        <f t="array" ref="J3">+INDEX(Hoja1!$B$28:$H$49,MATCH(Cold!J$2,Hoja1!$B$29:$B$49,0)+1,MATCH(Cold!$A3,Hoja1!$C$28:$H$28,0)+1)</f>
        <v>1050</v>
      </c>
      <c r="K3" s="9" cm="1">
        <f t="array" ref="K3">+INDEX(Hoja1!$B$28:$H$49,MATCH(Cold!K$2,Hoja1!$B$29:$B$49,0)+1,MATCH(Cold!$A3,Hoja1!$C$28:$H$28,0)+1)</f>
        <v>500</v>
      </c>
      <c r="L3" s="9" cm="1">
        <f t="array" ref="L3">+INDEX(Hoja1!$B$28:$H$49,MATCH(Cold!L$2,Hoja1!$B$29:$B$49,0)+1,MATCH(Cold!$A3,Hoja1!$C$28:$H$28,0)+1)</f>
        <v>250</v>
      </c>
    </row>
    <row r="4" spans="1:12" x14ac:dyDescent="0.2">
      <c r="A4" s="9" t="s">
        <v>17</v>
      </c>
      <c r="B4" s="9">
        <v>0</v>
      </c>
      <c r="C4" s="9" cm="1">
        <f t="array" ref="C4">+INDEX(Hoja1!$B$28:$H$49,MATCH(Cold!C$2,Hoja1!$B$29:$B$49,0)+1,MATCH(Cold!$A4,Hoja1!$C$28:$H$28,0)+1)</f>
        <v>1828.597</v>
      </c>
      <c r="D4" s="9" cm="1">
        <f t="array" ref="D4">+INDEX(Hoja1!$B$28:$H$49,MATCH(Cold!D$2,Hoja1!$B$29:$B$49,0)+1,MATCH(Cold!$A4,Hoja1!$C$28:$H$28,0)+1)</f>
        <v>1828.597</v>
      </c>
      <c r="E4" s="9" cm="1">
        <f t="array" ref="E4">+INDEX(Hoja1!$B$28:$H$49,MATCH(Cold!E$2,Hoja1!$B$29:$B$49,0)+1,MATCH(Cold!$A4,Hoja1!$C$28:$H$28,0)+1)</f>
        <v>29.977</v>
      </c>
      <c r="F4" s="9" cm="1">
        <f t="array" ref="F4">+INDEX(Hoja1!$B$28:$H$49,MATCH(Cold!F$2,Hoja1!$B$29:$B$49,0)+1,MATCH(Cold!$A4,Hoja1!$C$28:$H$28,0)+1)</f>
        <v>809.37900000000002</v>
      </c>
      <c r="G4" s="9" cm="1">
        <f t="array" ref="G4">+INDEX(Hoja1!$B$28:$H$49,MATCH(Cold!G$2,Hoja1!$B$29:$B$49,0)+1,MATCH(Cold!$A4,Hoja1!$C$28:$H$28,0)+1)</f>
        <v>0</v>
      </c>
      <c r="H4" s="9" cm="1">
        <f t="array" ref="H4">+INDEX(Hoja1!$B$28:$H$49,MATCH(Cold!H$2,Hoja1!$B$29:$B$49,0)+1,MATCH(Cold!$A4,Hoja1!$C$28:$H$28,0)+1)</f>
        <v>0</v>
      </c>
      <c r="I4" s="9" cm="1">
        <f t="array" ref="I4">+INDEX(Hoja1!$B$28:$H$49,MATCH(Cold!I$2,Hoja1!$B$29:$B$49,0)+1,MATCH(Cold!$A4,Hoja1!$C$28:$H$28,0)+1)</f>
        <v>0</v>
      </c>
      <c r="J4" s="9" cm="1">
        <f t="array" ref="J4">+INDEX(Hoja1!$B$28:$H$49,MATCH(Cold!J$2,Hoja1!$B$29:$B$49,0)+1,MATCH(Cold!$A4,Hoja1!$C$28:$H$28,0)+1)</f>
        <v>0</v>
      </c>
      <c r="K4" s="9" cm="1">
        <f t="array" ref="K4">+INDEX(Hoja1!$B$28:$H$49,MATCH(Cold!K$2,Hoja1!$B$29:$B$49,0)+1,MATCH(Cold!$A4,Hoja1!$C$28:$H$28,0)+1)</f>
        <v>0</v>
      </c>
      <c r="L4" s="9" cm="1">
        <f t="array" ref="L4">+INDEX(Hoja1!$B$28:$H$49,MATCH(Cold!L$2,Hoja1!$B$29:$B$49,0)+1,MATCH(Cold!$A4,Hoja1!$C$28:$H$28,0)+1)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Hot</vt:lpstr>
      <vt:lpstr>Cold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ISMAEL DIAZ MORENO</dc:creator>
  <cp:lastModifiedBy>FRANCISCO ISMAEL DIAZ MORENO</cp:lastModifiedBy>
  <dcterms:created xsi:type="dcterms:W3CDTF">2023-09-18T09:25:57Z</dcterms:created>
  <dcterms:modified xsi:type="dcterms:W3CDTF">2023-09-18T10:10:38Z</dcterms:modified>
</cp:coreProperties>
</file>