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D:\Universidad\Ingenieria-Informatica\3º\"/>
    </mc:Choice>
  </mc:AlternateContent>
  <xr:revisionPtr revIDLastSave="0" documentId="13_ncr:1_{EAFD8C13-C19A-4AD5-BC44-1721816D6FF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uatri B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3" i="2" l="1"/>
  <c r="L26" i="2"/>
  <c r="F26" i="2"/>
  <c r="G21" i="2"/>
  <c r="D21" i="2"/>
  <c r="J5" i="2"/>
  <c r="D5" i="2"/>
  <c r="C2" i="2"/>
  <c r="J2" i="2"/>
  <c r="L2" i="2"/>
  <c r="D17" i="2"/>
  <c r="S5" i="2"/>
  <c r="D13" i="2"/>
  <c r="K17" i="2"/>
  <c r="G17" i="2"/>
  <c r="J9" i="2"/>
  <c r="G9" i="2"/>
  <c r="D9" i="2"/>
  <c r="M21" i="2" l="1"/>
  <c r="G32" i="2" s="1"/>
  <c r="N26" i="2"/>
  <c r="B32" i="2" s="1"/>
  <c r="L13" i="2"/>
  <c r="F32" i="2" s="1"/>
  <c r="T5" i="2"/>
  <c r="D32" i="2" s="1"/>
  <c r="K9" i="2"/>
  <c r="E32" i="2" s="1"/>
  <c r="M2" i="2"/>
  <c r="C32" i="2" s="1"/>
  <c r="L17" i="2"/>
  <c r="H32" i="2" l="1"/>
</calcChain>
</file>

<file path=xl/sharedStrings.xml><?xml version="1.0" encoding="utf-8"?>
<sst xmlns="http://schemas.openxmlformats.org/spreadsheetml/2006/main" count="111" uniqueCount="72">
  <si>
    <t>Pract 1</t>
  </si>
  <si>
    <t>Pract 2</t>
  </si>
  <si>
    <t>Pract 3</t>
  </si>
  <si>
    <t>TOTAL
PRÁCTICAS</t>
  </si>
  <si>
    <t>FINAL</t>
  </si>
  <si>
    <t>NOTAS</t>
  </si>
  <si>
    <t>TOTAL 
PARCIALES</t>
  </si>
  <si>
    <t>Parcial</t>
  </si>
  <si>
    <t>TOTAL
PARCIALES</t>
  </si>
  <si>
    <t>TOTAL 
PRÁCTICAS</t>
  </si>
  <si>
    <t>TOTAL PRÁCTICAS</t>
  </si>
  <si>
    <t>ASIG</t>
  </si>
  <si>
    <t>MEDIA</t>
  </si>
  <si>
    <t>Cuatri B</t>
  </si>
  <si>
    <t>ADS</t>
  </si>
  <si>
    <t>DCE</t>
  </si>
  <si>
    <t>DCLAN</t>
  </si>
  <si>
    <t>DEW</t>
  </si>
  <si>
    <t>TBD</t>
  </si>
  <si>
    <t>Parcial 1</t>
  </si>
  <si>
    <t>Parcial 2</t>
  </si>
  <si>
    <t>Laboratorio 1</t>
  </si>
  <si>
    <t>Laboratorio 2</t>
  </si>
  <si>
    <t>Trabajo</t>
  </si>
  <si>
    <t>Evaluacion Oral</t>
  </si>
  <si>
    <t>TOTAL TRABAJO</t>
  </si>
  <si>
    <t>Laboratorio individual</t>
  </si>
  <si>
    <t>Prueba Escrita Lab</t>
  </si>
  <si>
    <t>Prueba practica Lab</t>
  </si>
  <si>
    <t>Proyecto 1</t>
  </si>
  <si>
    <t>Proyecto 2</t>
  </si>
  <si>
    <t>Proyecto 3</t>
  </si>
  <si>
    <t>TOTAL PROYECTO</t>
  </si>
  <si>
    <t>Pract 4</t>
  </si>
  <si>
    <t>Pract 5</t>
  </si>
  <si>
    <t>Pract 6</t>
  </si>
  <si>
    <t>Pract 7</t>
  </si>
  <si>
    <t>Pract 8</t>
  </si>
  <si>
    <t>Test 1</t>
  </si>
  <si>
    <t>Test 2</t>
  </si>
  <si>
    <t>Test 3</t>
  </si>
  <si>
    <t>Test 4</t>
  </si>
  <si>
    <t>Test 5</t>
  </si>
  <si>
    <t>TOTAL SEGUIMIENTO</t>
  </si>
  <si>
    <t>RAL</t>
  </si>
  <si>
    <t>Entregable 1</t>
  </si>
  <si>
    <t>Entregable 2</t>
  </si>
  <si>
    <t>TOTAL PARCIAL</t>
  </si>
  <si>
    <t>TOTAL PARCIALES</t>
  </si>
  <si>
    <t>Entregable 3</t>
  </si>
  <si>
    <t>Evaluacion</t>
  </si>
  <si>
    <t>Coevaluación</t>
  </si>
  <si>
    <t>Pract 9</t>
  </si>
  <si>
    <t>CSD</t>
  </si>
  <si>
    <t>Lab1</t>
  </si>
  <si>
    <t>Lab2</t>
  </si>
  <si>
    <t>Seguimiento 1</t>
  </si>
  <si>
    <t>Seguimiento 2</t>
  </si>
  <si>
    <t>Seguimiento 3</t>
  </si>
  <si>
    <t>Seguimiento 4</t>
  </si>
  <si>
    <t>ETC</t>
  </si>
  <si>
    <t>Parcial 3</t>
  </si>
  <si>
    <t>Parcial 4</t>
  </si>
  <si>
    <t>Total Parciales</t>
  </si>
  <si>
    <t>Eval 1</t>
  </si>
  <si>
    <t>Eval 2</t>
  </si>
  <si>
    <t>Eval 3</t>
  </si>
  <si>
    <t>Eval 4</t>
  </si>
  <si>
    <t>Eval 5</t>
  </si>
  <si>
    <t>Total Practicas</t>
  </si>
  <si>
    <t>No presencial</t>
  </si>
  <si>
    <t>Nota 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</si>
</sst>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1" x14ac:knownFonts="1">
    <font>
      <sz val="10"/>
      <color rgb="FF000000"/>
      <name val="Arial"/>
      <scheme val="minor"/>
    </font>
    <font>
      <b/>
      <sz val="14"/>
      <color theme="1"/>
      <name val="Arial"/>
      <family val="2"/>
      <scheme val="minor"/>
    </font>
    <font>
      <b/>
      <sz val="14"/>
      <color theme="1"/>
      <name val="Calibri"/>
      <family val="2"/>
    </font>
    <font>
      <b/>
      <sz val="18"/>
      <color theme="1"/>
      <name val="Calibri"/>
      <family val="2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sz val="14"/>
      <color theme="1"/>
      <name val="Calibri"/>
      <family val="2"/>
    </font>
    <font>
      <sz val="18"/>
      <color theme="1"/>
      <name val="Calibri"/>
      <family val="2"/>
    </font>
    <font>
      <sz val="8"/>
      <name val="Arial"/>
      <family val="2"/>
      <scheme val="minor"/>
    </font>
    <font>
      <sz val="14"/>
      <color rgb="FF000000"/>
      <name val="Calibri"/>
      <family val="2"/>
    </font>
    <font>
      <sz val="10"/>
      <color rgb="FF000000"/>
      <name val="Arial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0FFB9"/>
        <bgColor rgb="FFA0FFB9"/>
      </patternFill>
    </fill>
    <fill>
      <patternFill patternType="solid">
        <fgColor rgb="FFFFC785"/>
        <bgColor rgb="FFFFC785"/>
      </patternFill>
    </fill>
    <fill>
      <patternFill patternType="solid">
        <fgColor rgb="FFE5BEFF"/>
        <bgColor rgb="FFE5BEFF"/>
      </patternFill>
    </fill>
    <fill>
      <patternFill patternType="solid">
        <fgColor rgb="FFB0B0FF"/>
        <bgColor rgb="FFB0B0FF"/>
      </patternFill>
    </fill>
    <fill>
      <patternFill patternType="solid">
        <fgColor rgb="FFCCCCCC"/>
        <bgColor rgb="FFCCCCCC"/>
      </patternFill>
    </fill>
    <fill>
      <patternFill patternType="solid">
        <fgColor rgb="FFD9D9D9"/>
        <bgColor rgb="FFD9D9D9"/>
      </patternFill>
    </fill>
    <fill>
      <patternFill patternType="solid">
        <fgColor rgb="FFB8D8BE"/>
        <bgColor rgb="FF46EF73"/>
      </patternFill>
    </fill>
    <fill>
      <patternFill patternType="solid">
        <fgColor rgb="FFC8E1CC"/>
        <bgColor rgb="FFA0FFB9"/>
      </patternFill>
    </fill>
    <fill>
      <patternFill patternType="solid">
        <fgColor rgb="FFE0F0E3"/>
        <bgColor rgb="FFD7FFE1"/>
      </patternFill>
    </fill>
    <fill>
      <patternFill patternType="solid">
        <fgColor rgb="FFFDFA72"/>
        <bgColor rgb="FFF4FD40"/>
      </patternFill>
    </fill>
    <fill>
      <patternFill patternType="solid">
        <fgColor rgb="FFBBA8FF"/>
        <bgColor rgb="FFD699FF"/>
      </patternFill>
    </fill>
    <fill>
      <patternFill patternType="solid">
        <fgColor rgb="FFCDC2F5"/>
        <bgColor rgb="FFE5BEFF"/>
      </patternFill>
    </fill>
    <fill>
      <patternFill patternType="solid">
        <fgColor rgb="FFE6E1F9"/>
        <bgColor rgb="FFF3E1FF"/>
      </patternFill>
    </fill>
    <fill>
      <patternFill patternType="solid">
        <fgColor rgb="FF89CFF0"/>
        <bgColor rgb="FF9191FF"/>
      </patternFill>
    </fill>
    <fill>
      <patternFill patternType="solid">
        <fgColor rgb="FFC1E6F7"/>
        <bgColor rgb="FFB0B0FF"/>
      </patternFill>
    </fill>
    <fill>
      <patternFill patternType="solid">
        <fgColor rgb="FFD3EDF9"/>
        <bgColor rgb="FFD8D8FF"/>
      </patternFill>
    </fill>
    <fill>
      <patternFill patternType="solid">
        <fgColor rgb="FFFFB0B0"/>
        <bgColor rgb="FFFF4B4B"/>
      </patternFill>
    </fill>
    <fill>
      <patternFill patternType="solid">
        <fgColor rgb="FFFFC3C3"/>
        <bgColor rgb="FFFF9D9D"/>
      </patternFill>
    </fill>
    <fill>
      <patternFill patternType="solid">
        <fgColor rgb="FFFFE1E1"/>
        <bgColor rgb="FFFFCACA"/>
      </patternFill>
    </fill>
    <fill>
      <patternFill patternType="solid">
        <fgColor rgb="FFFAC898"/>
        <bgColor rgb="FFFFC785"/>
      </patternFill>
    </fill>
    <fill>
      <patternFill patternType="solid">
        <fgColor rgb="FFFAC898"/>
        <bgColor rgb="FFFFE9BF"/>
      </patternFill>
    </fill>
    <fill>
      <patternFill patternType="solid">
        <fgColor rgb="FFFBD9B7"/>
        <bgColor rgb="FFFFE9BF"/>
      </patternFill>
    </fill>
    <fill>
      <patternFill patternType="solid">
        <fgColor rgb="FFF8B068"/>
        <bgColor rgb="FFFFB55D"/>
      </patternFill>
    </fill>
    <fill>
      <patternFill patternType="solid">
        <fgColor theme="2" tint="-0.14999847407452621"/>
        <bgColor rgb="FF999999"/>
      </patternFill>
    </fill>
    <fill>
      <patternFill patternType="solid">
        <fgColor rgb="FF7030A0"/>
        <bgColor rgb="FF9191FF"/>
      </patternFill>
    </fill>
    <fill>
      <patternFill patternType="solid">
        <fgColor rgb="FF7030A0"/>
        <bgColor rgb="FFB0B0FF"/>
      </patternFill>
    </fill>
    <fill>
      <patternFill patternType="solid">
        <fgColor rgb="FF7030A0"/>
        <bgColor rgb="FFD699FF"/>
      </patternFill>
    </fill>
    <fill>
      <patternFill patternType="solid">
        <fgColor theme="5"/>
        <bgColor rgb="FF9191FF"/>
      </patternFill>
    </fill>
    <fill>
      <patternFill patternType="solid">
        <fgColor theme="5" tint="-0.249977111117893"/>
        <bgColor rgb="FF9191FF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4" fillId="0" borderId="0" xfId="0" applyFont="1"/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0" fontId="4" fillId="0" borderId="0" xfId="0" applyFont="1" applyAlignment="1">
      <alignment vertical="center"/>
    </xf>
    <xf numFmtId="0" fontId="2" fillId="8" borderId="0" xfId="0" applyFont="1" applyFill="1" applyAlignment="1">
      <alignment horizontal="center" vertical="center"/>
    </xf>
    <xf numFmtId="0" fontId="2" fillId="12" borderId="0" xfId="0" applyFont="1" applyFill="1" applyAlignment="1">
      <alignment horizontal="center" vertical="center"/>
    </xf>
    <xf numFmtId="0" fontId="2" fillId="15" borderId="0" xfId="0" applyFont="1" applyFill="1" applyAlignment="1">
      <alignment horizontal="center" vertical="center"/>
    </xf>
    <xf numFmtId="0" fontId="2" fillId="18" borderId="0" xfId="0" applyFont="1" applyFill="1" applyAlignment="1">
      <alignment horizontal="center" vertical="center"/>
    </xf>
    <xf numFmtId="0" fontId="2" fillId="24" borderId="0" xfId="0" applyFont="1" applyFill="1" applyAlignment="1">
      <alignment horizontal="center" vertical="center"/>
    </xf>
    <xf numFmtId="0" fontId="3" fillId="25" borderId="2" xfId="0" applyFont="1" applyFill="1" applyBorder="1" applyAlignment="1">
      <alignment horizontal="center" vertical="center"/>
    </xf>
    <xf numFmtId="0" fontId="3" fillId="25" borderId="1" xfId="0" applyFont="1" applyFill="1" applyBorder="1" applyAlignment="1">
      <alignment horizontal="center" vertical="center"/>
    </xf>
    <xf numFmtId="0" fontId="7" fillId="11" borderId="6" xfId="0" applyFont="1" applyFill="1" applyBorder="1" applyAlignment="1">
      <alignment horizontal="center" vertical="center"/>
    </xf>
    <xf numFmtId="0" fontId="7" fillId="8" borderId="6" xfId="0" applyFont="1" applyFill="1" applyBorder="1" applyAlignment="1">
      <alignment horizontal="center" vertical="center"/>
    </xf>
    <xf numFmtId="0" fontId="7" fillId="18" borderId="6" xfId="0" applyFont="1" applyFill="1" applyBorder="1" applyAlignment="1">
      <alignment horizontal="center" vertical="center"/>
    </xf>
    <xf numFmtId="0" fontId="7" fillId="24" borderId="6" xfId="0" applyFont="1" applyFill="1" applyBorder="1" applyAlignment="1">
      <alignment horizontal="center" vertical="center"/>
    </xf>
    <xf numFmtId="0" fontId="7" fillId="12" borderId="6" xfId="0" applyFont="1" applyFill="1" applyBorder="1" applyAlignment="1">
      <alignment horizontal="center" vertical="center"/>
    </xf>
    <xf numFmtId="0" fontId="7" fillId="15" borderId="6" xfId="0" applyFont="1" applyFill="1" applyBorder="1" applyAlignment="1">
      <alignment horizontal="center" vertical="center"/>
    </xf>
    <xf numFmtId="0" fontId="3" fillId="25" borderId="3" xfId="0" applyFont="1" applyFill="1" applyBorder="1" applyAlignment="1">
      <alignment horizontal="center" vertical="center"/>
    </xf>
    <xf numFmtId="2" fontId="7" fillId="7" borderId="4" xfId="0" applyNumberFormat="1" applyFont="1" applyFill="1" applyBorder="1" applyAlignment="1">
      <alignment horizontal="center" vertical="center"/>
    </xf>
    <xf numFmtId="2" fontId="7" fillId="6" borderId="5" xfId="0" applyNumberFormat="1" applyFont="1" applyFill="1" applyBorder="1" applyAlignment="1">
      <alignment horizontal="center" vertical="center"/>
    </xf>
    <xf numFmtId="0" fontId="9" fillId="0" borderId="0" xfId="0" applyFont="1"/>
    <xf numFmtId="0" fontId="6" fillId="9" borderId="0" xfId="0" applyFont="1" applyFill="1" applyAlignment="1">
      <alignment horizontal="center" vertical="center"/>
    </xf>
    <xf numFmtId="0" fontId="6" fillId="10" borderId="0" xfId="0" applyFont="1" applyFill="1" applyAlignment="1">
      <alignment horizontal="center" vertical="center"/>
    </xf>
    <xf numFmtId="2" fontId="6" fillId="9" borderId="0" xfId="0" applyNumberFormat="1" applyFont="1" applyFill="1" applyAlignment="1">
      <alignment horizontal="center" vertical="center"/>
    </xf>
    <xf numFmtId="2" fontId="6" fillId="2" borderId="0" xfId="0" applyNumberFormat="1" applyFont="1" applyFill="1" applyAlignment="1">
      <alignment horizontal="center" vertical="center"/>
    </xf>
    <xf numFmtId="0" fontId="6" fillId="19" borderId="0" xfId="0" applyFont="1" applyFill="1" applyAlignment="1">
      <alignment horizontal="center" vertical="center"/>
    </xf>
    <xf numFmtId="0" fontId="6" fillId="20" borderId="0" xfId="0" applyFont="1" applyFill="1" applyAlignment="1">
      <alignment horizontal="center" vertical="center"/>
    </xf>
    <xf numFmtId="0" fontId="6" fillId="21" borderId="0" xfId="0" applyFont="1" applyFill="1" applyAlignment="1">
      <alignment horizontal="center" vertical="center"/>
    </xf>
    <xf numFmtId="0" fontId="6" fillId="23" borderId="0" xfId="0" applyFont="1" applyFill="1" applyAlignment="1">
      <alignment horizontal="center" vertical="center"/>
    </xf>
    <xf numFmtId="2" fontId="6" fillId="21" borderId="0" xfId="0" applyNumberFormat="1" applyFont="1" applyFill="1" applyAlignment="1">
      <alignment horizontal="center" vertical="center"/>
    </xf>
    <xf numFmtId="0" fontId="6" fillId="22" borderId="0" xfId="0" applyFont="1" applyFill="1" applyAlignment="1">
      <alignment horizontal="center" vertical="center"/>
    </xf>
    <xf numFmtId="164" fontId="6" fillId="3" borderId="0" xfId="0" applyNumberFormat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6" fillId="13" borderId="0" xfId="0" applyFont="1" applyFill="1" applyAlignment="1">
      <alignment horizontal="center" vertical="center"/>
    </xf>
    <xf numFmtId="2" fontId="6" fillId="14" borderId="0" xfId="0" applyNumberFormat="1" applyFont="1" applyFill="1" applyAlignment="1">
      <alignment horizontal="center" vertical="center"/>
    </xf>
    <xf numFmtId="0" fontId="6" fillId="14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6" fillId="16" borderId="0" xfId="0" applyFont="1" applyFill="1" applyAlignment="1">
      <alignment horizontal="center" vertical="center"/>
    </xf>
    <xf numFmtId="0" fontId="6" fillId="17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1" fontId="6" fillId="10" borderId="0" xfId="0" applyNumberFormat="1" applyFont="1" applyFill="1" applyAlignment="1">
      <alignment horizontal="center" vertical="center"/>
    </xf>
    <xf numFmtId="0" fontId="2" fillId="26" borderId="0" xfId="0" applyFont="1" applyFill="1" applyAlignment="1">
      <alignment horizontal="center" vertical="center"/>
    </xf>
    <xf numFmtId="0" fontId="6" fillId="27" borderId="0" xfId="0" applyFont="1" applyFill="1" applyAlignment="1">
      <alignment horizontal="center" vertical="center"/>
    </xf>
    <xf numFmtId="0" fontId="2" fillId="28" borderId="0" xfId="0" applyFont="1" applyFill="1" applyAlignment="1">
      <alignment horizontal="center" vertical="center"/>
    </xf>
    <xf numFmtId="0" fontId="2" fillId="29" borderId="0" xfId="0" applyFont="1" applyFill="1" applyAlignment="1">
      <alignment horizontal="center" vertical="center"/>
    </xf>
    <xf numFmtId="0" fontId="2" fillId="30" borderId="0" xfId="0" applyFont="1" applyFill="1" applyAlignment="1">
      <alignment horizontal="center" vertical="center"/>
    </xf>
    <xf numFmtId="0" fontId="10" fillId="31" borderId="0" xfId="0" applyFont="1" applyFill="1"/>
    <xf numFmtId="0" fontId="0" fillId="32" borderId="0" xfId="0" applyFill="1"/>
  </cellXfs>
  <cellStyles count="1">
    <cellStyle name="Normal" xfId="0" builtinId="0"/>
  </cellStyles>
  <dxfs count="11"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3CFA3C"/>
          <bgColor rgb="FF3CFA3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6262"/>
          <bgColor rgb="FFFF6262"/>
        </patternFill>
      </fill>
    </dxf>
    <dxf>
      <fill>
        <patternFill patternType="solid">
          <fgColor rgb="FFF8FF6B"/>
          <bgColor rgb="FFF8FF6B"/>
        </patternFill>
      </fill>
    </dxf>
  </dxfs>
  <tableStyles count="0" defaultTableStyle="TableStyleMedium2" defaultPivotStyle="PivotStyleLight16"/>
  <colors>
    <mruColors>
      <color rgb="FF89CFF0"/>
      <color rgb="FFF8B068"/>
      <color rgb="FFFAC898"/>
      <color rgb="FFFBD9B7"/>
      <color rgb="FFFFE1E1"/>
      <color rgb="FFFFC3C3"/>
      <color rgb="FFFFD8D8"/>
      <color rgb="FFFFB0B0"/>
      <color rgb="FFD3EDF9"/>
      <color rgb="FFC1E6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1A348-E77A-4494-95CF-21AA3577EFE8}">
  <dimension ref="A1:AF32"/>
  <sheetViews>
    <sheetView showGridLines="0" tabSelected="1" zoomScale="70" zoomScaleNormal="70" workbookViewId="0">
      <selection activeCell="J36" sqref="J36"/>
    </sheetView>
  </sheetViews>
  <sheetFormatPr baseColWidth="10" defaultRowHeight="12.75" x14ac:dyDescent="0.2"/>
  <cols>
    <col min="3" max="3" width="20.42578125" customWidth="1"/>
    <col min="4" max="4" width="23.140625" customWidth="1"/>
    <col min="5" max="5" width="29.42578125" customWidth="1"/>
    <col min="6" max="6" width="25.140625" customWidth="1"/>
    <col min="7" max="7" width="24.42578125" customWidth="1"/>
    <col min="8" max="8" width="19" customWidth="1"/>
    <col min="9" max="9" width="27.140625" customWidth="1"/>
    <col min="10" max="10" width="25.42578125" customWidth="1"/>
    <col min="11" max="11" width="22.7109375" customWidth="1"/>
    <col min="12" max="12" width="25.42578125" customWidth="1"/>
    <col min="13" max="13" width="17.140625" customWidth="1"/>
    <col min="14" max="14" width="30" customWidth="1"/>
    <col min="15" max="15" width="26.42578125" customWidth="1"/>
    <col min="16" max="16" width="20.42578125" customWidth="1"/>
    <col min="17" max="17" width="21.140625" customWidth="1"/>
    <col min="18" max="18" width="19.28515625" customWidth="1"/>
    <col min="19" max="19" width="21.85546875" customWidth="1"/>
    <col min="20" max="20" width="17.42578125" customWidth="1"/>
  </cols>
  <sheetData>
    <row r="1" spans="1:32" ht="30" customHeight="1" x14ac:dyDescent="0.2">
      <c r="A1" s="8" t="s">
        <v>14</v>
      </c>
      <c r="B1" s="25" t="s">
        <v>7</v>
      </c>
      <c r="C1" s="8" t="s">
        <v>47</v>
      </c>
      <c r="D1" s="25" t="s">
        <v>0</v>
      </c>
      <c r="E1" s="25" t="s">
        <v>1</v>
      </c>
      <c r="F1" s="25" t="s">
        <v>2</v>
      </c>
      <c r="G1" s="25" t="s">
        <v>33</v>
      </c>
      <c r="H1" s="25" t="s">
        <v>34</v>
      </c>
      <c r="I1" s="25" t="s">
        <v>35</v>
      </c>
      <c r="J1" s="8" t="s">
        <v>3</v>
      </c>
      <c r="K1" s="25" t="s">
        <v>23</v>
      </c>
      <c r="L1" s="8" t="s">
        <v>25</v>
      </c>
      <c r="M1" s="8" t="s">
        <v>4</v>
      </c>
      <c r="N1" s="5"/>
      <c r="O1" s="4"/>
      <c r="P1" s="4"/>
      <c r="Q1" s="4"/>
      <c r="R1" s="4"/>
      <c r="S1" s="4"/>
      <c r="T1" s="4"/>
      <c r="U1" s="3"/>
      <c r="V1" s="4"/>
      <c r="W1" s="4"/>
      <c r="X1" s="4"/>
      <c r="Y1" s="4"/>
      <c r="Z1" s="4"/>
      <c r="AA1" s="4"/>
      <c r="AB1" s="4"/>
      <c r="AC1" s="4"/>
      <c r="AD1" s="4"/>
      <c r="AE1" s="4"/>
      <c r="AF1" s="4"/>
    </row>
    <row r="2" spans="1:32" ht="30" customHeight="1" x14ac:dyDescent="0.2">
      <c r="A2" s="8" t="s">
        <v>5</v>
      </c>
      <c r="B2" s="26">
        <v>5.8</v>
      </c>
      <c r="C2" s="27">
        <f>B2*0.35</f>
        <v>2.0299999999999998</v>
      </c>
      <c r="D2" s="44">
        <v>10</v>
      </c>
      <c r="E2" s="26">
        <v>8</v>
      </c>
      <c r="F2" s="26">
        <v>6.5</v>
      </c>
      <c r="G2" s="26">
        <v>10</v>
      </c>
      <c r="H2" s="26">
        <v>7</v>
      </c>
      <c r="I2" s="26">
        <v>10.4</v>
      </c>
      <c r="J2" s="27">
        <f>(D2*0.05)+(E2*0.1)+(F2*0.1)+(G2*0.05)+(H2*0.1)+(I2*0.15)</f>
        <v>4.7100000000000009</v>
      </c>
      <c r="K2" s="26">
        <v>8.8000000000000007</v>
      </c>
      <c r="L2" s="27">
        <f>K2*0.1</f>
        <v>0.88000000000000012</v>
      </c>
      <c r="M2" s="28">
        <f>C2+J2+L2</f>
        <v>7.62</v>
      </c>
      <c r="N2" s="5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</row>
    <row r="3" spans="1:32" ht="25.35" customHeight="1" x14ac:dyDescent="0.3">
      <c r="A3" s="24"/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3"/>
      <c r="P3" s="3"/>
      <c r="Q3" s="3"/>
      <c r="R3" s="3"/>
      <c r="S3" s="3"/>
      <c r="T3" s="3"/>
      <c r="U3" s="4"/>
      <c r="V3" s="3"/>
      <c r="W3" s="3"/>
      <c r="X3" s="3"/>
      <c r="Y3" s="3"/>
      <c r="Z3" s="3"/>
      <c r="AA3" s="3"/>
      <c r="AB3" s="3"/>
      <c r="AC3" s="3"/>
      <c r="AD3" s="3"/>
      <c r="AE3" s="3"/>
      <c r="AF3" s="3"/>
    </row>
    <row r="4" spans="1:32" ht="30" customHeight="1" x14ac:dyDescent="0.2">
      <c r="A4" s="11" t="s">
        <v>15</v>
      </c>
      <c r="B4" s="29" t="s">
        <v>19</v>
      </c>
      <c r="C4" s="29" t="s">
        <v>20</v>
      </c>
      <c r="D4" s="11" t="s">
        <v>48</v>
      </c>
      <c r="E4" s="29" t="s">
        <v>38</v>
      </c>
      <c r="F4" s="29" t="s">
        <v>39</v>
      </c>
      <c r="G4" s="29" t="s">
        <v>40</v>
      </c>
      <c r="H4" s="29" t="s">
        <v>41</v>
      </c>
      <c r="I4" s="29" t="s">
        <v>42</v>
      </c>
      <c r="J4" s="11" t="s">
        <v>43</v>
      </c>
      <c r="K4" s="29" t="s">
        <v>1</v>
      </c>
      <c r="L4" s="29" t="s">
        <v>2</v>
      </c>
      <c r="M4" s="29" t="s">
        <v>33</v>
      </c>
      <c r="N4" s="29" t="s">
        <v>34</v>
      </c>
      <c r="O4" s="29" t="s">
        <v>35</v>
      </c>
      <c r="P4" s="29" t="s">
        <v>36</v>
      </c>
      <c r="Q4" s="29" t="s">
        <v>37</v>
      </c>
      <c r="R4" s="29" t="s">
        <v>52</v>
      </c>
      <c r="S4" s="11" t="s">
        <v>10</v>
      </c>
      <c r="T4" s="11" t="s">
        <v>4</v>
      </c>
      <c r="U4" s="3"/>
      <c r="V4" s="4"/>
      <c r="W4" s="4"/>
      <c r="X4" s="4"/>
      <c r="Y4" s="4"/>
      <c r="Z4" s="4"/>
      <c r="AA4" s="4"/>
      <c r="AB4" s="4"/>
      <c r="AC4" s="4"/>
      <c r="AD4" s="4"/>
      <c r="AE4" s="4"/>
      <c r="AF4" s="4"/>
    </row>
    <row r="5" spans="1:32" ht="30" customHeight="1" x14ac:dyDescent="0.2">
      <c r="A5" s="11" t="s">
        <v>5</v>
      </c>
      <c r="B5" s="30">
        <v>3.4</v>
      </c>
      <c r="C5" s="30">
        <v>6.5</v>
      </c>
      <c r="D5" s="29">
        <f>(B5*0.35)+(C5*0.25)</f>
        <v>2.8149999999999999</v>
      </c>
      <c r="E5" s="30">
        <v>9.1</v>
      </c>
      <c r="F5" s="30">
        <v>9.3000000000000007</v>
      </c>
      <c r="G5" s="30">
        <v>9.3000000000000007</v>
      </c>
      <c r="H5" s="30">
        <v>9.33</v>
      </c>
      <c r="I5" s="30">
        <v>8.67</v>
      </c>
      <c r="J5" s="29">
        <f>((E5+F5+G5+H5+I5)/5)*0.2</f>
        <v>1.8280000000000003</v>
      </c>
      <c r="K5" s="30">
        <v>10</v>
      </c>
      <c r="L5" s="30">
        <v>10</v>
      </c>
      <c r="M5" s="30">
        <v>10</v>
      </c>
      <c r="N5" s="30">
        <v>10</v>
      </c>
      <c r="O5" s="30">
        <v>10</v>
      </c>
      <c r="P5" s="30">
        <v>10</v>
      </c>
      <c r="Q5" s="30">
        <v>10</v>
      </c>
      <c r="R5" s="30">
        <v>10</v>
      </c>
      <c r="S5" s="29">
        <f>((K5+L5+M5+N5+O5+P5+Q5+R5)/8)*0.2</f>
        <v>2</v>
      </c>
      <c r="T5" s="35">
        <f>D5+J5+S5</f>
        <v>6.6430000000000007</v>
      </c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</row>
    <row r="6" spans="1:32" ht="9.9499999999999993" customHeight="1" x14ac:dyDescent="0.3">
      <c r="A6" s="24"/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3"/>
      <c r="P6" s="3"/>
      <c r="Q6" s="3"/>
      <c r="R6" s="3"/>
      <c r="S6" s="3"/>
      <c r="T6" s="3"/>
      <c r="U6" s="4"/>
      <c r="V6" s="3"/>
      <c r="W6" s="3"/>
      <c r="X6" s="3"/>
      <c r="Y6" s="3"/>
      <c r="Z6" s="3"/>
      <c r="AA6" s="3"/>
      <c r="AB6" s="3"/>
      <c r="AC6" s="3"/>
      <c r="AD6" s="3"/>
      <c r="AE6" s="3"/>
      <c r="AF6" s="3"/>
    </row>
    <row r="7" spans="1:32" ht="9.9499999999999993" customHeight="1" x14ac:dyDescent="0.3">
      <c r="A7" s="24"/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</row>
    <row r="8" spans="1:32" ht="30" customHeight="1" x14ac:dyDescent="0.3">
      <c r="A8" s="12" t="s">
        <v>44</v>
      </c>
      <c r="B8" s="31" t="s">
        <v>19</v>
      </c>
      <c r="C8" s="31" t="s">
        <v>20</v>
      </c>
      <c r="D8" s="12" t="s">
        <v>8</v>
      </c>
      <c r="E8" s="31" t="s">
        <v>21</v>
      </c>
      <c r="F8" s="31" t="s">
        <v>22</v>
      </c>
      <c r="G8" s="12" t="s">
        <v>10</v>
      </c>
      <c r="H8" s="31" t="s">
        <v>23</v>
      </c>
      <c r="I8" s="31" t="s">
        <v>24</v>
      </c>
      <c r="J8" s="12" t="s">
        <v>25</v>
      </c>
      <c r="K8" s="12" t="s">
        <v>4</v>
      </c>
      <c r="L8" s="24"/>
      <c r="M8" s="24"/>
      <c r="N8" s="24"/>
      <c r="O8" s="3"/>
      <c r="P8" s="3"/>
      <c r="Q8" s="3"/>
      <c r="S8" s="4"/>
      <c r="T8" s="4"/>
      <c r="U8" s="3"/>
      <c r="V8" s="4"/>
      <c r="W8" s="4"/>
      <c r="X8" s="4"/>
      <c r="Y8" s="4"/>
      <c r="Z8" s="4"/>
      <c r="AA8" s="4"/>
      <c r="AB8" s="4"/>
      <c r="AC8" s="4"/>
      <c r="AD8" s="4"/>
      <c r="AE8" s="4"/>
      <c r="AF8" s="4"/>
    </row>
    <row r="9" spans="1:32" ht="30" customHeight="1" x14ac:dyDescent="0.3">
      <c r="A9" s="12" t="s">
        <v>5</v>
      </c>
      <c r="B9" s="32">
        <v>5</v>
      </c>
      <c r="C9" s="32">
        <v>3.4</v>
      </c>
      <c r="D9" s="33">
        <f>(B9*0.3)+(C9*0.3)</f>
        <v>2.52</v>
      </c>
      <c r="E9" s="32">
        <v>4.12</v>
      </c>
      <c r="F9" s="32">
        <v>3.71</v>
      </c>
      <c r="G9" s="33">
        <f>(E9*0.1)+(F9*0.1)</f>
        <v>0.78300000000000003</v>
      </c>
      <c r="H9" s="32">
        <v>9.9</v>
      </c>
      <c r="I9" s="32">
        <v>9</v>
      </c>
      <c r="J9" s="34">
        <f>(H9*0.1)+(I9*0.1)</f>
        <v>1.8900000000000001</v>
      </c>
      <c r="K9" s="35">
        <f>D9+G9+J9</f>
        <v>5.1929999999999996</v>
      </c>
      <c r="L9" s="24"/>
      <c r="M9" s="24"/>
      <c r="N9" s="24"/>
      <c r="O9" s="3"/>
      <c r="P9" s="3"/>
      <c r="Q9" s="3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</row>
    <row r="10" spans="1:32" ht="9.9499999999999993" customHeight="1" x14ac:dyDescent="0.3">
      <c r="A10" s="36"/>
      <c r="B10" s="24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3"/>
      <c r="P10" s="3"/>
      <c r="Q10" s="3"/>
      <c r="R10" s="3"/>
      <c r="S10" s="3"/>
      <c r="T10" s="3"/>
      <c r="U10" s="4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</row>
    <row r="11" spans="1:32" ht="9.9499999999999993" customHeight="1" x14ac:dyDescent="0.3">
      <c r="A11" s="24"/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</row>
    <row r="12" spans="1:32" ht="30" customHeight="1" x14ac:dyDescent="0.3">
      <c r="A12" s="9" t="s">
        <v>17</v>
      </c>
      <c r="B12" s="37" t="s">
        <v>19</v>
      </c>
      <c r="C12" s="37" t="s">
        <v>20</v>
      </c>
      <c r="D12" s="9" t="s">
        <v>6</v>
      </c>
      <c r="E12" s="37" t="s">
        <v>26</v>
      </c>
      <c r="F12" s="37" t="s">
        <v>45</v>
      </c>
      <c r="G12" s="37" t="s">
        <v>46</v>
      </c>
      <c r="H12" s="37" t="s">
        <v>49</v>
      </c>
      <c r="I12" s="37" t="s">
        <v>50</v>
      </c>
      <c r="J12" s="37" t="s">
        <v>51</v>
      </c>
      <c r="K12" s="9" t="s">
        <v>9</v>
      </c>
      <c r="L12" s="9" t="s">
        <v>4</v>
      </c>
      <c r="M12" s="24"/>
      <c r="N12" s="5"/>
      <c r="O12" s="4"/>
      <c r="P12" s="4"/>
      <c r="Q12" s="6"/>
      <c r="R12" s="4"/>
      <c r="S12" s="4"/>
      <c r="T12" s="4"/>
      <c r="U12" s="3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</row>
    <row r="13" spans="1:32" ht="30" customHeight="1" x14ac:dyDescent="0.3">
      <c r="A13" s="9" t="s">
        <v>5</v>
      </c>
      <c r="B13" s="38">
        <v>7.6</v>
      </c>
      <c r="C13" s="39">
        <v>0.6</v>
      </c>
      <c r="D13" s="37">
        <f>(B13*0.25)+(C13*0.25)</f>
        <v>2.0499999999999998</v>
      </c>
      <c r="E13" s="39">
        <v>8.3000000000000007</v>
      </c>
      <c r="F13" s="39">
        <v>9.4</v>
      </c>
      <c r="G13" s="39">
        <v>9.1999999999999993</v>
      </c>
      <c r="H13" s="39">
        <v>6.23</v>
      </c>
      <c r="I13" s="39"/>
      <c r="J13" s="39"/>
      <c r="K13" s="37">
        <f>(E13*0.15)+((F13*0.2+G13*0.3+H13*0.5)*0.8*0.9)*0.35</f>
        <v>3.1992600000000002</v>
      </c>
      <c r="L13" s="40">
        <f>D13+K13</f>
        <v>5.2492599999999996</v>
      </c>
      <c r="M13" s="24"/>
      <c r="N13" s="5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</row>
    <row r="14" spans="1:32" ht="9.9499999999999993" customHeight="1" x14ac:dyDescent="0.3">
      <c r="A14" s="36"/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3"/>
      <c r="P14" s="3"/>
      <c r="Q14" s="3"/>
      <c r="R14" s="3"/>
      <c r="S14" s="3"/>
      <c r="T14" s="3"/>
      <c r="U14" s="4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</row>
    <row r="15" spans="1:32" ht="9.9499999999999993" customHeight="1" x14ac:dyDescent="0.3">
      <c r="A15" s="24"/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</row>
    <row r="16" spans="1:32" ht="30" customHeight="1" x14ac:dyDescent="0.3">
      <c r="A16" s="10" t="s">
        <v>18</v>
      </c>
      <c r="B16" s="41" t="s">
        <v>19</v>
      </c>
      <c r="C16" s="41" t="s">
        <v>20</v>
      </c>
      <c r="D16" s="10" t="s">
        <v>6</v>
      </c>
      <c r="E16" s="41" t="s">
        <v>27</v>
      </c>
      <c r="F16" s="41" t="s">
        <v>28</v>
      </c>
      <c r="G16" s="10" t="s">
        <v>10</v>
      </c>
      <c r="H16" s="41" t="s">
        <v>29</v>
      </c>
      <c r="I16" s="41" t="s">
        <v>30</v>
      </c>
      <c r="J16" s="41" t="s">
        <v>31</v>
      </c>
      <c r="K16" s="10" t="s">
        <v>32</v>
      </c>
      <c r="L16" s="10" t="s">
        <v>4</v>
      </c>
      <c r="M16" s="24"/>
      <c r="N16" s="5"/>
      <c r="O16" s="4"/>
      <c r="P16" s="4"/>
      <c r="Q16" s="4"/>
      <c r="R16" s="4"/>
      <c r="S16" s="4"/>
      <c r="T16" s="4"/>
      <c r="U16" s="3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</row>
    <row r="17" spans="1:32" ht="30" customHeight="1" x14ac:dyDescent="0.3">
      <c r="A17" s="10" t="s">
        <v>5</v>
      </c>
      <c r="B17" s="42"/>
      <c r="C17" s="42"/>
      <c r="D17" s="41">
        <f>(B17*0.3)+(C17*0.1)</f>
        <v>0</v>
      </c>
      <c r="E17" s="42"/>
      <c r="F17" s="42"/>
      <c r="G17" s="41">
        <f>(E17*0.1)+(F17*0.2)</f>
        <v>0</v>
      </c>
      <c r="H17" s="42"/>
      <c r="I17" s="42"/>
      <c r="J17" s="42"/>
      <c r="K17" s="41">
        <f>(H17*0.1)+(I17*0.1)+(J17*0.1)</f>
        <v>0</v>
      </c>
      <c r="L17" s="43">
        <f>D17+G17+K17</f>
        <v>0</v>
      </c>
      <c r="M17" s="24"/>
      <c r="N17" s="5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</row>
    <row r="18" spans="1:32" ht="9.9499999999999993" customHeight="1" x14ac:dyDescent="0.2">
      <c r="A18" s="7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4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</row>
    <row r="19" spans="1:32" ht="9.9499999999999993" customHeight="1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</row>
    <row r="20" spans="1:32" ht="30" customHeight="1" x14ac:dyDescent="0.2">
      <c r="A20" s="45" t="s">
        <v>53</v>
      </c>
      <c r="B20" s="46" t="s">
        <v>19</v>
      </c>
      <c r="C20" s="46" t="s">
        <v>20</v>
      </c>
      <c r="D20" s="45" t="s">
        <v>6</v>
      </c>
      <c r="E20" s="46" t="s">
        <v>54</v>
      </c>
      <c r="F20" s="46" t="s">
        <v>55</v>
      </c>
      <c r="G20" s="45" t="s">
        <v>10</v>
      </c>
      <c r="H20" s="41" t="s">
        <v>56</v>
      </c>
      <c r="I20" s="41" t="s">
        <v>57</v>
      </c>
      <c r="J20" s="41" t="s">
        <v>58</v>
      </c>
      <c r="K20" s="41" t="s">
        <v>59</v>
      </c>
      <c r="L20" s="10" t="s">
        <v>43</v>
      </c>
      <c r="M20" s="47" t="s">
        <v>4</v>
      </c>
      <c r="N20" s="4"/>
      <c r="O20" s="4"/>
      <c r="P20" s="4"/>
      <c r="Q20" s="4"/>
      <c r="R20" s="4"/>
      <c r="S20" s="4"/>
      <c r="T20" s="4"/>
      <c r="U20" s="3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</row>
    <row r="21" spans="1:32" ht="30" customHeight="1" x14ac:dyDescent="0.2">
      <c r="A21" s="45" t="s">
        <v>5</v>
      </c>
      <c r="B21" s="42">
        <v>5.49</v>
      </c>
      <c r="C21" s="42">
        <v>6.75</v>
      </c>
      <c r="D21" s="41">
        <f>(B21*0.3)+(C21*0.3)</f>
        <v>3.6719999999999997</v>
      </c>
      <c r="E21" s="42">
        <v>10</v>
      </c>
      <c r="F21" s="42">
        <v>8.75</v>
      </c>
      <c r="G21" s="41">
        <f>(E21*0.15)+(F21*0.15)</f>
        <v>2.8125</v>
      </c>
      <c r="H21" s="42"/>
      <c r="I21" s="42"/>
      <c r="J21" s="42"/>
      <c r="K21" s="42"/>
      <c r="L21" s="41">
        <v>0.35</v>
      </c>
      <c r="M21" s="40">
        <f>D21+G21+L21</f>
        <v>6.8344999999999994</v>
      </c>
      <c r="N21" s="1"/>
      <c r="O21" s="1"/>
      <c r="P21" s="1"/>
      <c r="Q21" s="1"/>
      <c r="R21" s="1"/>
      <c r="S21" s="1"/>
      <c r="T21" s="1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</row>
    <row r="22" spans="1:32" ht="13.35" customHeight="1" x14ac:dyDescent="0.2">
      <c r="U22" s="1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</row>
    <row r="23" spans="1:32" ht="13.35" customHeight="1" x14ac:dyDescent="0.2"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</row>
    <row r="24" spans="1:32" x14ac:dyDescent="0.2"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</row>
    <row r="25" spans="1:32" ht="18.75" x14ac:dyDescent="0.2">
      <c r="A25" s="48" t="s">
        <v>60</v>
      </c>
      <c r="B25" s="50" t="s">
        <v>19</v>
      </c>
      <c r="C25" s="50" t="s">
        <v>20</v>
      </c>
      <c r="D25" s="50" t="s">
        <v>61</v>
      </c>
      <c r="E25" s="50" t="s">
        <v>62</v>
      </c>
      <c r="F25" s="50" t="s">
        <v>63</v>
      </c>
      <c r="G25" s="50" t="s">
        <v>64</v>
      </c>
      <c r="H25" s="50" t="s">
        <v>65</v>
      </c>
      <c r="I25" s="50" t="s">
        <v>66</v>
      </c>
      <c r="J25" s="50" t="s">
        <v>67</v>
      </c>
      <c r="K25" s="50" t="s">
        <v>68</v>
      </c>
      <c r="L25" s="50" t="s">
        <v>69</v>
      </c>
      <c r="M25" s="50" t="s">
        <v>70</v>
      </c>
      <c r="N25" s="50" t="s">
        <v>71</v>
      </c>
      <c r="V25" s="1"/>
      <c r="W25" s="1"/>
      <c r="X25" s="1"/>
      <c r="Y25" s="1"/>
      <c r="Z25" s="1"/>
      <c r="AA25" s="1"/>
      <c r="AB25" s="2"/>
      <c r="AC25" s="2"/>
      <c r="AD25" s="2">
        <v>6</v>
      </c>
      <c r="AE25" s="2"/>
      <c r="AF25" s="2"/>
    </row>
    <row r="26" spans="1:32" ht="18.75" x14ac:dyDescent="0.2">
      <c r="A26" s="49" t="s">
        <v>5</v>
      </c>
      <c r="B26" s="51">
        <v>5.6</v>
      </c>
      <c r="C26" s="51">
        <v>4.7</v>
      </c>
      <c r="D26" s="51">
        <v>4.75</v>
      </c>
      <c r="E26" s="51">
        <v>4.8499999999999996</v>
      </c>
      <c r="F26" s="51">
        <f>B26*0.15+C26*0.2+D26*0.15+E26*0.2</f>
        <v>3.4625000000000004</v>
      </c>
      <c r="G26" s="51">
        <v>8.67</v>
      </c>
      <c r="H26" s="51">
        <v>5.2</v>
      </c>
      <c r="I26" s="51">
        <v>7.25</v>
      </c>
      <c r="J26" s="51">
        <v>3.17</v>
      </c>
      <c r="K26" s="51">
        <v>3</v>
      </c>
      <c r="L26" s="51">
        <f>(G26*0.25+H26*0.18+I26*0.07+J26*0.25+K26*0.25)*0.25</f>
        <v>1.2883749999999998</v>
      </c>
      <c r="M26" s="51">
        <v>0.45</v>
      </c>
      <c r="N26" s="51">
        <f>F26+L26+M26</f>
        <v>5.2008750000000008</v>
      </c>
    </row>
    <row r="31" spans="1:32" ht="23.25" x14ac:dyDescent="0.2">
      <c r="A31" s="14" t="s">
        <v>11</v>
      </c>
      <c r="B31" s="15" t="s">
        <v>60</v>
      </c>
      <c r="C31" s="16" t="s">
        <v>14</v>
      </c>
      <c r="D31" s="17" t="s">
        <v>15</v>
      </c>
      <c r="E31" s="18" t="s">
        <v>16</v>
      </c>
      <c r="F31" s="19" t="s">
        <v>17</v>
      </c>
      <c r="G31" s="20" t="s">
        <v>53</v>
      </c>
      <c r="H31" s="13" t="s">
        <v>13</v>
      </c>
    </row>
    <row r="32" spans="1:32" ht="23.25" x14ac:dyDescent="0.2">
      <c r="A32" s="21" t="s">
        <v>12</v>
      </c>
      <c r="B32" s="22">
        <f>N26</f>
        <v>5.2008750000000008</v>
      </c>
      <c r="C32" s="22">
        <f>M2</f>
        <v>7.62</v>
      </c>
      <c r="D32" s="22">
        <f>T5</f>
        <v>6.6430000000000007</v>
      </c>
      <c r="E32" s="22">
        <f>K9</f>
        <v>5.1929999999999996</v>
      </c>
      <c r="F32" s="22">
        <f>L13</f>
        <v>5.2492599999999996</v>
      </c>
      <c r="G32" s="22">
        <f>M21</f>
        <v>6.8344999999999994</v>
      </c>
      <c r="H32" s="23">
        <f>(B32+C32+D32+E32+F32+G32)/6</f>
        <v>6.1234391666666665</v>
      </c>
    </row>
  </sheetData>
  <phoneticPr fontId="8" type="noConversion"/>
  <conditionalFormatting sqref="B32:G32">
    <cfRule type="cellIs" dxfId="10" priority="7" operator="greaterThan">
      <formula>9</formula>
    </cfRule>
    <cfRule type="cellIs" dxfId="9" priority="8" operator="lessThan">
      <formula>5</formula>
    </cfRule>
    <cfRule type="cellIs" dxfId="8" priority="9" operator="lessThan">
      <formula>9</formula>
    </cfRule>
  </conditionalFormatting>
  <conditionalFormatting sqref="H32">
    <cfRule type="cellIs" dxfId="7" priority="5" operator="lessThan">
      <formula>5</formula>
    </cfRule>
    <cfRule type="notContainsBlanks" dxfId="6" priority="6">
      <formula>LEN(TRIM(H32))&gt;0</formula>
    </cfRule>
  </conditionalFormatting>
  <conditionalFormatting sqref="M21">
    <cfRule type="cellIs" dxfId="5" priority="1" operator="lessThan">
      <formula>5</formula>
    </cfRule>
    <cfRule type="cellIs" dxfId="4" priority="2" operator="greaterThanOrEqual">
      <formula>9</formula>
    </cfRule>
  </conditionalFormatting>
  <conditionalFormatting sqref="M2 K9 L13 L17">
    <cfRule type="cellIs" dxfId="3" priority="10" operator="lessThan">
      <formula>5</formula>
    </cfRule>
    <cfRule type="cellIs" dxfId="2" priority="11" operator="greaterThanOrEqual">
      <formula>9</formula>
    </cfRule>
  </conditionalFormatting>
  <conditionalFormatting sqref="T5">
    <cfRule type="cellIs" dxfId="1" priority="3" operator="lessThan">
      <formula>5</formula>
    </cfRule>
    <cfRule type="cellIs" dxfId="0" priority="4" operator="greaterThanOrEqual">
      <formula>9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Cuatri 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Isabel Vallés</dc:creator>
  <cp:lastModifiedBy>Ismael Fernández Herreruela</cp:lastModifiedBy>
  <dcterms:created xsi:type="dcterms:W3CDTF">2023-09-20T19:25:30Z</dcterms:created>
  <dcterms:modified xsi:type="dcterms:W3CDTF">2024-07-08T18:08:03Z</dcterms:modified>
</cp:coreProperties>
</file>