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0F50BBF3-9F0F-ED42-A0C0-5F43E34CFDC7}" xr6:coauthVersionLast="47" xr6:coauthVersionMax="47" xr10:uidLastSave="{00000000-0000-0000-0000-000000000000}"/>
  <bookViews>
    <workbookView xWindow="0" yWindow="86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K13" i="2"/>
  <c r="L26" i="2"/>
  <c r="F26" i="2"/>
  <c r="G21" i="2"/>
  <c r="D21" i="2"/>
  <c r="J5" i="2"/>
  <c r="D5" i="2"/>
  <c r="C2" i="2"/>
  <c r="J2" i="2"/>
  <c r="L2" i="2"/>
  <c r="D17" i="2"/>
  <c r="S5" i="2"/>
  <c r="K17" i="2"/>
  <c r="G17" i="2"/>
  <c r="J9" i="2"/>
  <c r="G9" i="2"/>
  <c r="D9" i="2"/>
  <c r="M21" i="2" l="1"/>
  <c r="G32" i="2" s="1"/>
  <c r="N26" i="2"/>
  <c r="B32" i="2" s="1"/>
  <c r="L13" i="2"/>
  <c r="F32" i="2" s="1"/>
  <c r="T5" i="2"/>
  <c r="D32" i="2" s="1"/>
  <c r="K9" i="2"/>
  <c r="E32" i="2" s="1"/>
  <c r="M2" i="2"/>
  <c r="C32" i="2" s="1"/>
  <c r="L17" i="2"/>
  <c r="H32" i="2" l="1"/>
</calcChain>
</file>

<file path=xl/sharedStrings.xml><?xml version="1.0" encoding="utf-8"?>
<sst xmlns="http://schemas.openxmlformats.org/spreadsheetml/2006/main" count="111" uniqueCount="72">
  <si>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</si>
  <si>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</si>
  <si>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</si>
  <si>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</si>
  <si>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</si>
  <si>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</si>
  <si>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</si>
  <si>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</si>
  <si>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TOTAL
PARCIALES</t>
  </si>
  <si>
    <t>TOTAL 
PRÁCTICAS</t>
  </si>
  <si>
    <t>TOTAL PRÁCTICAS</t>
  </si>
  <si>
    <t>ASIG</t>
  </si>
  <si>
    <t>MEDIA</t>
  </si>
  <si>
    <t>Cuatri B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</si>
  <si>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</si>
  <si>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</si>
  <si>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</si>
  <si>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</si>
  <si>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</si>
  <si>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</si>
  <si>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</si>
  <si>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</si>
  <si>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</si>
  <si>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</si>
  <si>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</si>
  <si>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</si>
  <si>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</si>
  <si>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</si>
  <si>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</si>
  <si>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</si>
  <si>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</si>
  <si>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</si>
  <si>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</si>
  <si>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</si>
  <si>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</si>
  <si>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</si>
  <si>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</si>
  <si>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</si>
  <si>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</si>
  <si>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</si>
  <si>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</si>
  <si>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</si>
  <si>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</si>
  <si>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</si>
  <si>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</si>
  <si>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Entregable 1</t>
  </si>
  <si>
    <t>Entregable 2</t>
  </si>
  <si>
    <t>TOTAL PARCIAL</t>
  </si>
  <si>
    <t>TOTAL PARCIALES</t>
  </si>
  <si>
    <t>Entregable 3</t>
  </si>
  <si>
    <t>Evaluacion</t>
  </si>
  <si>
    <t>Coevaluación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</si>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</sst>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sz val="10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7" fillId="24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2" fontId="7" fillId="7" borderId="4" xfId="0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2" fontId="6" fillId="21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3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" fontId="6" fillId="10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10" fillId="31" borderId="0" xfId="0" applyFont="1" applyFill="1"/>
    <xf numFmtId="0" fontId="0" fillId="32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32"/>
  <sheetViews>
    <sheetView showGridLines="0" tabSelected="1" zoomScale="70" zoomScaleNormal="70" workbookViewId="0">
      <selection activeCell="D14" sqref="D14"/>
    </sheetView>
  </sheetViews>
  <sheetFormatPr baseColWidth="10" defaultRowHeight="13" x14ac:dyDescent="0.15"/>
  <cols>
    <col min="3" max="3" width="20.5" customWidth="1"/>
    <col min="4" max="4" width="23.1640625" customWidth="1"/>
    <col min="5" max="5" width="29.5" customWidth="1"/>
    <col min="6" max="6" width="25.1640625" customWidth="1"/>
    <col min="7" max="7" width="24.5" customWidth="1"/>
    <col min="8" max="8" width="19" customWidth="1"/>
    <col min="9" max="9" width="27.1640625" customWidth="1"/>
    <col min="10" max="10" width="25.5" customWidth="1"/>
    <col min="11" max="11" width="22.6640625" customWidth="1"/>
    <col min="12" max="12" width="25.5" customWidth="1"/>
    <col min="13" max="13" width="17.1640625" customWidth="1"/>
    <col min="14" max="14" width="30" customWidth="1"/>
    <col min="15" max="15" width="26.5" customWidth="1"/>
    <col min="16" max="16" width="20.5" customWidth="1"/>
    <col min="17" max="17" width="21.1640625" customWidth="1"/>
    <col min="18" max="18" width="19.33203125" customWidth="1"/>
    <col min="19" max="19" width="21.83203125" customWidth="1"/>
    <col min="20" max="20" width="17.5" customWidth="1"/>
  </cols>
  <sheetData>
    <row r="1" spans="1:32" ht="30" customHeight="1" x14ac:dyDescent="0.2">
      <c r="A1" s="8" t="s">
        <v>14</v>
      </c>
      <c r="B1" s="25" t="s">
        <v>7</v>
      </c>
      <c r="C1" s="8" t="s">
        <v>47</v>
      </c>
      <c r="D1" s="25" t="s">
        <v>0</v>
      </c>
      <c r="E1" s="25" t="s">
        <v>1</v>
      </c>
      <c r="F1" s="25" t="s">
        <v>2</v>
      </c>
      <c r="G1" s="25" t="s">
        <v>33</v>
      </c>
      <c r="H1" s="25" t="s">
        <v>34</v>
      </c>
      <c r="I1" s="25" t="s">
        <v>35</v>
      </c>
      <c r="J1" s="8" t="s">
        <v>3</v>
      </c>
      <c r="K1" s="25" t="s">
        <v>23</v>
      </c>
      <c r="L1" s="8" t="s">
        <v>25</v>
      </c>
      <c r="M1" s="8" t="s">
        <v>4</v>
      </c>
      <c r="N1" s="5"/>
      <c r="O1" s="4"/>
      <c r="P1" s="4"/>
      <c r="Q1" s="4"/>
      <c r="R1" s="4"/>
      <c r="S1" s="4"/>
      <c r="T1" s="4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15">
      <c r="A2" s="8" t="s">
        <v>5</v>
      </c>
      <c r="B2" s="26">
        <v>5.8</v>
      </c>
      <c r="C2" s="27">
        <f>B2*0.35</f>
        <v>2.0299999999999998</v>
      </c>
      <c r="D2" s="44">
        <v>10</v>
      </c>
      <c r="E2" s="26">
        <v>8</v>
      </c>
      <c r="F2" s="26">
        <v>6.5</v>
      </c>
      <c r="G2" s="26">
        <v>10</v>
      </c>
      <c r="H2" s="26">
        <v>7</v>
      </c>
      <c r="I2" s="26">
        <v>10.4</v>
      </c>
      <c r="J2" s="27">
        <f>(D2*0.05)+(E2*0.1)+(F2*0.1)+(G2*0.05)+(H2*0.1)+(I2*0.15)</f>
        <v>4.7100000000000009</v>
      </c>
      <c r="K2" s="26">
        <v>8.8000000000000007</v>
      </c>
      <c r="L2" s="27">
        <f>K2*0.1</f>
        <v>0.88000000000000012</v>
      </c>
      <c r="M2" s="28">
        <f>C2+J2+L2</f>
        <v>7.62</v>
      </c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0" customHeight="1" x14ac:dyDescent="0.2">
      <c r="A4" s="11" t="s">
        <v>15</v>
      </c>
      <c r="B4" s="29" t="s">
        <v>19</v>
      </c>
      <c r="C4" s="29" t="s">
        <v>20</v>
      </c>
      <c r="D4" s="11" t="s">
        <v>48</v>
      </c>
      <c r="E4" s="29" t="s">
        <v>38</v>
      </c>
      <c r="F4" s="29" t="s">
        <v>39</v>
      </c>
      <c r="G4" s="29" t="s">
        <v>40</v>
      </c>
      <c r="H4" s="29" t="s">
        <v>41</v>
      </c>
      <c r="I4" s="29" t="s">
        <v>42</v>
      </c>
      <c r="J4" s="11" t="s">
        <v>43</v>
      </c>
      <c r="K4" s="29" t="s">
        <v>1</v>
      </c>
      <c r="L4" s="29" t="s">
        <v>2</v>
      </c>
      <c r="M4" s="29" t="s">
        <v>33</v>
      </c>
      <c r="N4" s="29" t="s">
        <v>34</v>
      </c>
      <c r="O4" s="29" t="s">
        <v>35</v>
      </c>
      <c r="P4" s="29" t="s">
        <v>36</v>
      </c>
      <c r="Q4" s="29" t="s">
        <v>37</v>
      </c>
      <c r="R4" s="29" t="s">
        <v>52</v>
      </c>
      <c r="S4" s="11" t="s">
        <v>10</v>
      </c>
      <c r="T4" s="11" t="s">
        <v>4</v>
      </c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0" customHeight="1" x14ac:dyDescent="0.15">
      <c r="A5" s="11" t="s">
        <v>5</v>
      </c>
      <c r="B5" s="30">
        <v>3.4</v>
      </c>
      <c r="C5" s="30">
        <v>6.5</v>
      </c>
      <c r="D5" s="29">
        <f>(B5*0.35)+(C5*0.25)</f>
        <v>2.8149999999999999</v>
      </c>
      <c r="E5" s="30">
        <v>9.1</v>
      </c>
      <c r="F5" s="30">
        <v>9.3000000000000007</v>
      </c>
      <c r="G5" s="30">
        <v>9.3000000000000007</v>
      </c>
      <c r="H5" s="30">
        <v>9.33</v>
      </c>
      <c r="I5" s="30">
        <v>8.67</v>
      </c>
      <c r="J5" s="29">
        <f>((E5+F5+G5+H5+I5)/5)*0.2</f>
        <v>1.8280000000000003</v>
      </c>
      <c r="K5" s="30">
        <v>10</v>
      </c>
      <c r="L5" s="30">
        <v>10</v>
      </c>
      <c r="M5" s="30">
        <v>10</v>
      </c>
      <c r="N5" s="30">
        <v>10</v>
      </c>
      <c r="O5" s="30">
        <v>10</v>
      </c>
      <c r="P5" s="30">
        <v>10</v>
      </c>
      <c r="Q5" s="30">
        <v>10</v>
      </c>
      <c r="R5" s="30">
        <v>10</v>
      </c>
      <c r="S5" s="29">
        <f>((K5+L5+M5+N5+O5+P5+Q5+R5)/8)*0.2</f>
        <v>2</v>
      </c>
      <c r="T5" s="35">
        <f>D5+J5+S5</f>
        <v>6.6430000000000007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0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0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0" customHeight="1" x14ac:dyDescent="0.25">
      <c r="A8" s="12" t="s">
        <v>44</v>
      </c>
      <c r="B8" s="31" t="s">
        <v>19</v>
      </c>
      <c r="C8" s="31" t="s">
        <v>20</v>
      </c>
      <c r="D8" s="12" t="s">
        <v>8</v>
      </c>
      <c r="E8" s="31" t="s">
        <v>21</v>
      </c>
      <c r="F8" s="31" t="s">
        <v>22</v>
      </c>
      <c r="G8" s="12" t="s">
        <v>10</v>
      </c>
      <c r="H8" s="31" t="s">
        <v>23</v>
      </c>
      <c r="I8" s="31" t="s">
        <v>24</v>
      </c>
      <c r="J8" s="12" t="s">
        <v>25</v>
      </c>
      <c r="K8" s="12" t="s">
        <v>4</v>
      </c>
      <c r="L8" s="24"/>
      <c r="M8" s="24"/>
      <c r="N8" s="24"/>
      <c r="O8" s="3"/>
      <c r="P8" s="3"/>
      <c r="Q8" s="3"/>
      <c r="S8" s="4"/>
      <c r="T8" s="4"/>
      <c r="U8" s="3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0" customHeight="1" x14ac:dyDescent="0.25">
      <c r="A9" s="12" t="s">
        <v>5</v>
      </c>
      <c r="B9" s="32">
        <v>5</v>
      </c>
      <c r="C9" s="32">
        <v>3.4</v>
      </c>
      <c r="D9" s="33">
        <f>(B9*0.3)+(C9*0.3)</f>
        <v>2.52</v>
      </c>
      <c r="E9" s="32">
        <v>4.12</v>
      </c>
      <c r="F9" s="32">
        <v>3.71</v>
      </c>
      <c r="G9" s="33">
        <f>(E9*0.1)+(F9*0.1)</f>
        <v>0.78300000000000003</v>
      </c>
      <c r="H9" s="32">
        <v>9.9</v>
      </c>
      <c r="I9" s="32">
        <v>9</v>
      </c>
      <c r="J9" s="34">
        <f>(H9*0.1)+(I9*0.1)</f>
        <v>1.8900000000000001</v>
      </c>
      <c r="K9" s="35">
        <f>D9+G9+J9</f>
        <v>5.1929999999999996</v>
      </c>
      <c r="L9" s="24"/>
      <c r="M9" s="24"/>
      <c r="N9" s="24"/>
      <c r="O9" s="3"/>
      <c r="P9" s="3"/>
      <c r="Q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0" customHeight="1" x14ac:dyDescent="0.25">
      <c r="A10" s="36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3"/>
      <c r="P10" s="3"/>
      <c r="Q10" s="3"/>
      <c r="R10" s="3"/>
      <c r="S10" s="3"/>
      <c r="T10" s="3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0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0" customHeight="1" x14ac:dyDescent="0.25">
      <c r="A12" s="9" t="s">
        <v>17</v>
      </c>
      <c r="B12" s="37" t="s">
        <v>19</v>
      </c>
      <c r="C12" s="37" t="s">
        <v>20</v>
      </c>
      <c r="D12" s="9" t="s">
        <v>6</v>
      </c>
      <c r="E12" s="37" t="s">
        <v>26</v>
      </c>
      <c r="F12" s="37" t="s">
        <v>45</v>
      </c>
      <c r="G12" s="37" t="s">
        <v>46</v>
      </c>
      <c r="H12" s="37" t="s">
        <v>49</v>
      </c>
      <c r="I12" s="37" t="s">
        <v>50</v>
      </c>
      <c r="J12" s="37" t="s">
        <v>51</v>
      </c>
      <c r="K12" s="9" t="s">
        <v>9</v>
      </c>
      <c r="L12" s="9" t="s">
        <v>4</v>
      </c>
      <c r="M12" s="24"/>
      <c r="N12" s="5"/>
      <c r="O12" s="4"/>
      <c r="P12" s="4"/>
      <c r="Q12" s="6"/>
      <c r="R12" s="4"/>
      <c r="S12" s="4"/>
      <c r="T12" s="4"/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0" customHeight="1" x14ac:dyDescent="0.25">
      <c r="A13" s="9" t="s">
        <v>5</v>
      </c>
      <c r="B13" s="38">
        <v>7.6</v>
      </c>
      <c r="C13" s="39">
        <v>0.6</v>
      </c>
      <c r="D13" s="37">
        <f>(B13*0.3)+(C13*0.2)</f>
        <v>2.4</v>
      </c>
      <c r="E13" s="39">
        <v>8.3000000000000007</v>
      </c>
      <c r="F13" s="39">
        <v>9.4</v>
      </c>
      <c r="G13" s="39">
        <v>9.1999999999999993</v>
      </c>
      <c r="H13" s="39">
        <v>6.23</v>
      </c>
      <c r="I13" s="39"/>
      <c r="J13" s="39"/>
      <c r="K13" s="37">
        <f>(E13*0.15)+((F13*0.2+G13*0.3+H13*0.5)*0.8*0.9)*0.35</f>
        <v>3.1992600000000002</v>
      </c>
      <c r="L13" s="40">
        <f>D13+K13</f>
        <v>5.5992600000000001</v>
      </c>
      <c r="M13" s="2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0" customHeight="1" x14ac:dyDescent="0.25">
      <c r="A14" s="3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0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0" customHeight="1" x14ac:dyDescent="0.25">
      <c r="A16" s="10" t="s">
        <v>18</v>
      </c>
      <c r="B16" s="41" t="s">
        <v>19</v>
      </c>
      <c r="C16" s="41" t="s">
        <v>20</v>
      </c>
      <c r="D16" s="10" t="s">
        <v>6</v>
      </c>
      <c r="E16" s="41" t="s">
        <v>27</v>
      </c>
      <c r="F16" s="41" t="s">
        <v>28</v>
      </c>
      <c r="G16" s="10" t="s">
        <v>10</v>
      </c>
      <c r="H16" s="41" t="s">
        <v>29</v>
      </c>
      <c r="I16" s="41" t="s">
        <v>30</v>
      </c>
      <c r="J16" s="41" t="s">
        <v>31</v>
      </c>
      <c r="K16" s="10" t="s">
        <v>32</v>
      </c>
      <c r="L16" s="10" t="s">
        <v>4</v>
      </c>
      <c r="M16" s="24"/>
      <c r="N16" s="5"/>
      <c r="O16" s="4"/>
      <c r="P16" s="4"/>
      <c r="Q16" s="4"/>
      <c r="R16" s="4"/>
      <c r="S16" s="4"/>
      <c r="T16" s="4"/>
      <c r="U16" s="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" customHeight="1" x14ac:dyDescent="0.25">
      <c r="A17" s="10" t="s">
        <v>5</v>
      </c>
      <c r="B17" s="42"/>
      <c r="C17" s="42"/>
      <c r="D17" s="41">
        <f>(B17*0.3)+(C17*0.1)</f>
        <v>0</v>
      </c>
      <c r="E17" s="42"/>
      <c r="F17" s="42"/>
      <c r="G17" s="41">
        <f>(E17*0.1)+(F17*0.2)</f>
        <v>0</v>
      </c>
      <c r="H17" s="42"/>
      <c r="I17" s="42"/>
      <c r="J17" s="42"/>
      <c r="K17" s="41">
        <f>(H17*0.1)+(I17*0.1)+(J17*0.1)</f>
        <v>0</v>
      </c>
      <c r="L17" s="43">
        <f>D17+G17+K17</f>
        <v>0</v>
      </c>
      <c r="M17" s="2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0" customHeight="1" x14ac:dyDescent="0.2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0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0" customHeight="1" x14ac:dyDescent="0.2">
      <c r="A20" s="45" t="s">
        <v>53</v>
      </c>
      <c r="B20" s="46" t="s">
        <v>19</v>
      </c>
      <c r="C20" s="46" t="s">
        <v>20</v>
      </c>
      <c r="D20" s="45" t="s">
        <v>6</v>
      </c>
      <c r="E20" s="46" t="s">
        <v>54</v>
      </c>
      <c r="F20" s="46" t="s">
        <v>55</v>
      </c>
      <c r="G20" s="45" t="s">
        <v>10</v>
      </c>
      <c r="H20" s="41" t="s">
        <v>56</v>
      </c>
      <c r="I20" s="41" t="s">
        <v>57</v>
      </c>
      <c r="J20" s="41" t="s">
        <v>58</v>
      </c>
      <c r="K20" s="41" t="s">
        <v>59</v>
      </c>
      <c r="L20" s="10" t="s">
        <v>43</v>
      </c>
      <c r="M20" s="47" t="s">
        <v>4</v>
      </c>
      <c r="N20" s="4"/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30" customHeight="1" x14ac:dyDescent="0.15">
      <c r="A21" s="45" t="s">
        <v>5</v>
      </c>
      <c r="B21" s="42">
        <v>5.49</v>
      </c>
      <c r="C21" s="42">
        <v>6.75</v>
      </c>
      <c r="D21" s="41">
        <f>(B21*0.3)+(C21*0.3)</f>
        <v>3.6719999999999997</v>
      </c>
      <c r="E21" s="42">
        <v>10</v>
      </c>
      <c r="F21" s="42">
        <v>8.75</v>
      </c>
      <c r="G21" s="41">
        <f>(E21*0.15)+(F21*0.15)</f>
        <v>2.8125</v>
      </c>
      <c r="H21" s="42"/>
      <c r="I21" s="42"/>
      <c r="J21" s="42"/>
      <c r="K21" s="42"/>
      <c r="L21" s="41">
        <v>0.35</v>
      </c>
      <c r="M21" s="40">
        <f>D21+G21+L21</f>
        <v>6.8344999999999994</v>
      </c>
      <c r="N21" s="1"/>
      <c r="O21" s="1"/>
      <c r="P21" s="1"/>
      <c r="Q21" s="1"/>
      <c r="R21" s="1"/>
      <c r="S21" s="1"/>
      <c r="T21" s="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3.25" customHeight="1" x14ac:dyDescent="0.2"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3.25" customHeight="1" x14ac:dyDescent="0.2"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4" x14ac:dyDescent="0.15"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9" x14ac:dyDescent="0.15">
      <c r="A25" s="48" t="s">
        <v>60</v>
      </c>
      <c r="B25" s="50" t="s">
        <v>19</v>
      </c>
      <c r="C25" s="50" t="s">
        <v>20</v>
      </c>
      <c r="D25" s="50" t="s">
        <v>61</v>
      </c>
      <c r="E25" s="50" t="s">
        <v>62</v>
      </c>
      <c r="F25" s="50" t="s">
        <v>63</v>
      </c>
      <c r="G25" s="50" t="s">
        <v>64</v>
      </c>
      <c r="H25" s="50" t="s">
        <v>65</v>
      </c>
      <c r="I25" s="50" t="s">
        <v>66</v>
      </c>
      <c r="J25" s="50" t="s">
        <v>67</v>
      </c>
      <c r="K25" s="50" t="s">
        <v>68</v>
      </c>
      <c r="L25" s="50" t="s">
        <v>69</v>
      </c>
      <c r="M25" s="50" t="s">
        <v>70</v>
      </c>
      <c r="N25" s="50" t="s">
        <v>71</v>
      </c>
      <c r="V25" s="1"/>
      <c r="W25" s="1"/>
      <c r="X25" s="1"/>
      <c r="Y25" s="1"/>
      <c r="Z25" s="1"/>
      <c r="AA25" s="1"/>
      <c r="AB25" s="2"/>
      <c r="AC25" s="2"/>
      <c r="AD25" s="2">
        <v>6</v>
      </c>
      <c r="AE25" s="2"/>
      <c r="AF25" s="2"/>
    </row>
    <row r="26" spans="1:32" ht="19" x14ac:dyDescent="0.15">
      <c r="A26" s="49" t="s">
        <v>5</v>
      </c>
      <c r="B26" s="51">
        <v>5.6</v>
      </c>
      <c r="C26" s="51">
        <v>4.7</v>
      </c>
      <c r="D26" s="51">
        <v>4.75</v>
      </c>
      <c r="E26" s="51">
        <v>4.8499999999999996</v>
      </c>
      <c r="F26" s="51">
        <f>B26*0.15+C26*0.2+D26*0.15+E26*0.2</f>
        <v>3.4625000000000004</v>
      </c>
      <c r="G26" s="51">
        <v>8.67</v>
      </c>
      <c r="H26" s="51">
        <v>5.2</v>
      </c>
      <c r="I26" s="51">
        <v>7.25</v>
      </c>
      <c r="J26" s="51">
        <v>3.17</v>
      </c>
      <c r="K26" s="51">
        <v>3</v>
      </c>
      <c r="L26" s="51">
        <f>(G26*0.25+H26*0.18+I26*0.07+J26*0.25+K26*0.25)*0.25</f>
        <v>1.2883749999999998</v>
      </c>
      <c r="M26" s="51">
        <v>0.45</v>
      </c>
      <c r="N26" s="51">
        <f>F26+L26+M26</f>
        <v>5.2008750000000008</v>
      </c>
    </row>
    <row r="31" spans="1:32" ht="24" x14ac:dyDescent="0.15">
      <c r="A31" s="14" t="s">
        <v>11</v>
      </c>
      <c r="B31" s="15" t="s">
        <v>60</v>
      </c>
      <c r="C31" s="16" t="s">
        <v>14</v>
      </c>
      <c r="D31" s="17" t="s">
        <v>15</v>
      </c>
      <c r="E31" s="18" t="s">
        <v>16</v>
      </c>
      <c r="F31" s="19" t="s">
        <v>17</v>
      </c>
      <c r="G31" s="20" t="s">
        <v>53</v>
      </c>
      <c r="H31" s="13" t="s">
        <v>13</v>
      </c>
    </row>
    <row r="32" spans="1:32" ht="24" x14ac:dyDescent="0.15">
      <c r="A32" s="21" t="s">
        <v>12</v>
      </c>
      <c r="B32" s="22">
        <f>N26</f>
        <v>5.2008750000000008</v>
      </c>
      <c r="C32" s="22">
        <f>M2</f>
        <v>7.62</v>
      </c>
      <c r="D32" s="22">
        <f>T5</f>
        <v>6.6430000000000007</v>
      </c>
      <c r="E32" s="22">
        <f>K9</f>
        <v>5.1929999999999996</v>
      </c>
      <c r="F32" s="22">
        <f>L13</f>
        <v>5.5992600000000001</v>
      </c>
      <c r="G32" s="22">
        <f>M21</f>
        <v>6.8344999999999994</v>
      </c>
      <c r="H32" s="23">
        <f>(B32+C32+D32+E32+F32+G32)/6</f>
        <v>6.1817725000000001</v>
      </c>
    </row>
  </sheetData>
  <phoneticPr fontId="8" type="noConversion"/>
  <conditionalFormatting sqref="B32:G32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32">
    <cfRule type="cellIs" dxfId="7" priority="5" operator="lessThan">
      <formula>5</formula>
    </cfRule>
    <cfRule type="notContainsBlanks" dxfId="6" priority="6">
      <formula>LEN(TRIM(H32))&gt;0</formula>
    </cfRule>
  </conditionalFormatting>
  <conditionalFormatting sqref="M2 K9 L13 L17">
    <cfRule type="cellIs" dxfId="5" priority="10" operator="lessThan">
      <formula>5</formula>
    </cfRule>
    <cfRule type="cellIs" dxfId="4" priority="11" operator="greaterThanOrEqual">
      <formula>9</formula>
    </cfRule>
  </conditionalFormatting>
  <conditionalFormatting sqref="M21">
    <cfRule type="cellIs" dxfId="3" priority="1" operator="lessThan">
      <formula>5</formula>
    </cfRule>
    <cfRule type="cellIs" dxfId="2" priority="2" operator="greaterThanOrEqual">
      <formula>9</formula>
    </cfRule>
  </conditionalFormatting>
  <conditionalFormatting sqref="T5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Fernandez</cp:lastModifiedBy>
  <dcterms:created xsi:type="dcterms:W3CDTF">2023-09-20T19:25:30Z</dcterms:created>
  <dcterms:modified xsi:type="dcterms:W3CDTF">2024-07-10T16:05:01Z</dcterms:modified>
</cp:coreProperties>
</file>