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smael/Documents/GitHub/Ingenieria-Informatica/3º/"/>
    </mc:Choice>
  </mc:AlternateContent>
  <xr:revisionPtr revIDLastSave="0" documentId="13_ncr:1_{A7B9CC5E-1234-0543-9515-A058A640C8A8}" xr6:coauthVersionLast="47" xr6:coauthVersionMax="47" xr10:uidLastSave="{00000000-0000-0000-0000-000000000000}"/>
  <bookViews>
    <workbookView minimized="1" xWindow="14400" yWindow="740" windowWidth="14400" windowHeight="17500" xr2:uid="{00000000-000D-0000-FFFF-FFFF00000000}"/>
  </bookViews>
  <sheets>
    <sheet name="Cuatri 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L2" i="2"/>
  <c r="K22" i="2"/>
  <c r="J14" i="2"/>
  <c r="D14" i="2"/>
  <c r="C10" i="2"/>
  <c r="J10" i="2"/>
  <c r="L10" i="2"/>
  <c r="S2" i="2"/>
  <c r="O2" i="2"/>
  <c r="D26" i="2"/>
  <c r="S14" i="2"/>
  <c r="D22" i="2"/>
  <c r="L22" i="2" s="1"/>
  <c r="K26" i="2"/>
  <c r="G26" i="2"/>
  <c r="J18" i="2"/>
  <c r="G18" i="2"/>
  <c r="D18" i="2"/>
  <c r="T2" i="2" l="1"/>
  <c r="B30" i="2" s="1"/>
  <c r="T14" i="2"/>
  <c r="D30" i="2" s="1"/>
  <c r="K18" i="2"/>
  <c r="E30" i="2"/>
  <c r="M10" i="2"/>
  <c r="C30" i="2" s="1"/>
  <c r="F30" i="2"/>
  <c r="L26" i="2"/>
  <c r="G30" i="2" s="1"/>
  <c r="H30" i="2" l="1"/>
</calcChain>
</file>

<file path=xl/sharedStrings.xml><?xml version="1.0" encoding="utf-8"?>
<sst xmlns="http://schemas.openxmlformats.org/spreadsheetml/2006/main" count="111" uniqueCount="71">
  <si>
    <t>Pract 1</t>
  </si>
  <si>
    <t>Pract 2</t>
  </si>
  <si>
    <t>Pract 3</t>
  </si>
  <si>
    <t>TOTAL
PRÁCTICAS</t>
  </si>
  <si>
    <t>FINAL</t>
  </si>
  <si>
    <t>NOTAS</t>
  </si>
  <si>
    <t>TOTAL 
PARCIALES</t>
  </si>
  <si>
    <t>Parcial</t>
  </si>
  <si>
    <t>Presentación</t>
  </si>
  <si>
    <t>TOTAL
PARCIALES</t>
  </si>
  <si>
    <t>TOTAL 
PRÁCTICAS</t>
  </si>
  <si>
    <t>TOTAL PRÁCTICAS</t>
  </si>
  <si>
    <t>ASIG</t>
  </si>
  <si>
    <t>MEDIA</t>
  </si>
  <si>
    <t>Cuatri B</t>
  </si>
  <si>
    <t>GPR</t>
  </si>
  <si>
    <t>ADS</t>
  </si>
  <si>
    <t>DCE</t>
  </si>
  <si>
    <t>DCLAN</t>
  </si>
  <si>
    <t>DEW</t>
  </si>
  <si>
    <t>TBD</t>
  </si>
  <si>
    <t>Parcial 1</t>
  </si>
  <si>
    <t>Parcial 2</t>
  </si>
  <si>
    <t>Laboratorio 1</t>
  </si>
  <si>
    <t>Laboratorio 2</t>
  </si>
  <si>
    <t>Trabajo</t>
  </si>
  <si>
    <t>Evaluacion Oral</t>
  </si>
  <si>
    <t>TOTAL TRABAJO</t>
  </si>
  <si>
    <t>Laboratorio individual</t>
  </si>
  <si>
    <t>Prueba Escrita Lab</t>
  </si>
  <si>
    <t>Prueba practica Lab</t>
  </si>
  <si>
    <t>Proyecto 1</t>
  </si>
  <si>
    <t>Proyecto 2</t>
  </si>
  <si>
    <t>Proyecto 3</t>
  </si>
  <si>
    <t>TOTAL PROYECTO</t>
  </si>
  <si>
    <t>Pract 4</t>
  </si>
  <si>
    <t>Pract 5</t>
  </si>
  <si>
    <t>Pract 6</t>
  </si>
  <si>
    <t>Ejercicio 1</t>
  </si>
  <si>
    <t>Ejercicio 2</t>
  </si>
  <si>
    <t>Ejercicio 3</t>
  </si>
  <si>
    <t>Ejercicio 4</t>
  </si>
  <si>
    <t>TOTAL EJERCICIOS</t>
  </si>
  <si>
    <t>Pract 7</t>
  </si>
  <si>
    <t>Pract 8</t>
  </si>
  <si>
    <t>Test 1</t>
  </si>
  <si>
    <t>Test 2</t>
  </si>
  <si>
    <t>Test 3</t>
  </si>
  <si>
    <t>Test 4</t>
  </si>
  <si>
    <t>Test 5</t>
  </si>
  <si>
    <t>TOTAL SEGUIMIENTO</t>
  </si>
  <si>
    <t>RAL</t>
  </si>
  <si>
    <t>TOTAL TESTS</t>
  </si>
  <si>
    <t>Entregable 1</t>
  </si>
  <si>
    <t>Entregable 2</t>
  </si>
  <si>
    <t>TOTAL ENTREGABLES</t>
  </si>
  <si>
    <t>Entreable 1</t>
  </si>
  <si>
    <t>TOTAL PARCIAL</t>
  </si>
  <si>
    <t>TOTAL PARCIALES</t>
  </si>
  <si>
    <t>Entregable 3</t>
  </si>
  <si>
    <t>Evaluacion</t>
  </si>
  <si>
    <t>Coevaluación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</si>
  <si>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</si>
  <si>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</si>
  <si>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</si>
  <si>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</si>
  <si>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</si>
  <si>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</si>
  <si>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</si>
  <si>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</si>
  <si>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Pract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</si>
</sst>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sz val="14"/>
      <color theme="1"/>
      <name val="Arial"/>
      <family val="2"/>
      <scheme val="minor"/>
    </font>
    <font>
      <sz val="8"/>
      <name val="Arial"/>
      <family val="2"/>
      <scheme val="minor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4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BFFAC"/>
        <bgColor rgb="FFFBFFAC"/>
      </patternFill>
    </fill>
    <fill>
      <patternFill patternType="solid">
        <fgColor rgb="FFA0FFB9"/>
        <bgColor rgb="FFA0FFB9"/>
      </patternFill>
    </fill>
    <fill>
      <patternFill patternType="solid">
        <fgColor rgb="FFFFC785"/>
        <bgColor rgb="FFFFC785"/>
      </patternFill>
    </fill>
    <fill>
      <patternFill patternType="solid">
        <fgColor rgb="FFE5BEFF"/>
        <bgColor rgb="FFE5BEFF"/>
      </patternFill>
    </fill>
    <fill>
      <patternFill patternType="solid">
        <fgColor rgb="FFB0B0FF"/>
        <bgColor rgb="FFB0B0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8D8BE"/>
        <bgColor rgb="FF46EF73"/>
      </patternFill>
    </fill>
    <fill>
      <patternFill patternType="solid">
        <fgColor rgb="FFC8E1CC"/>
        <bgColor rgb="FFA0FFB9"/>
      </patternFill>
    </fill>
    <fill>
      <patternFill patternType="solid">
        <fgColor rgb="FFE0F0E3"/>
        <bgColor rgb="FFD7FFE1"/>
      </patternFill>
    </fill>
    <fill>
      <patternFill patternType="solid">
        <fgColor rgb="FFFDFA72"/>
        <bgColor rgb="FFF4FD40"/>
      </patternFill>
    </fill>
    <fill>
      <patternFill patternType="solid">
        <fgColor rgb="FFFFFD8D"/>
        <bgColor rgb="FFFBFFAC"/>
      </patternFill>
    </fill>
    <fill>
      <patternFill patternType="solid">
        <fgColor rgb="FFFFFEC8"/>
        <bgColor rgb="FFFEFFED"/>
      </patternFill>
    </fill>
    <fill>
      <patternFill patternType="solid">
        <fgColor rgb="FFBBA8FF"/>
        <bgColor rgb="FFD699FF"/>
      </patternFill>
    </fill>
    <fill>
      <patternFill patternType="solid">
        <fgColor rgb="FFCDC2F5"/>
        <bgColor rgb="FFE5BEFF"/>
      </patternFill>
    </fill>
    <fill>
      <patternFill patternType="solid">
        <fgColor rgb="FFE6E1F9"/>
        <bgColor rgb="FFF3E1FF"/>
      </patternFill>
    </fill>
    <fill>
      <patternFill patternType="solid">
        <fgColor rgb="FF89CFF0"/>
        <bgColor rgb="FF9191FF"/>
      </patternFill>
    </fill>
    <fill>
      <patternFill patternType="solid">
        <fgColor rgb="FFC1E6F7"/>
        <bgColor rgb="FFB0B0FF"/>
      </patternFill>
    </fill>
    <fill>
      <patternFill patternType="solid">
        <fgColor rgb="FFD3EDF9"/>
        <bgColor rgb="FFD8D8FF"/>
      </patternFill>
    </fill>
    <fill>
      <patternFill patternType="solid">
        <fgColor rgb="FFFFB0B0"/>
        <bgColor rgb="FFFF4B4B"/>
      </patternFill>
    </fill>
    <fill>
      <patternFill patternType="solid">
        <fgColor rgb="FFFFC3C3"/>
        <bgColor rgb="FFFF9D9D"/>
      </patternFill>
    </fill>
    <fill>
      <patternFill patternType="solid">
        <fgColor rgb="FFFFE1E1"/>
        <bgColor rgb="FFFFCACA"/>
      </patternFill>
    </fill>
    <fill>
      <patternFill patternType="solid">
        <fgColor rgb="FFFAC898"/>
        <bgColor rgb="FFFFC785"/>
      </patternFill>
    </fill>
    <fill>
      <patternFill patternType="solid">
        <fgColor rgb="FFFAC898"/>
        <bgColor rgb="FFFFE9BF"/>
      </patternFill>
    </fill>
    <fill>
      <patternFill patternType="solid">
        <fgColor rgb="FFFBD9B7"/>
        <bgColor rgb="FFFFE9BF"/>
      </patternFill>
    </fill>
    <fill>
      <patternFill patternType="solid">
        <fgColor rgb="FFF8B068"/>
        <bgColor rgb="FFFFB55D"/>
      </patternFill>
    </fill>
    <fill>
      <patternFill patternType="solid">
        <fgColor theme="2" tint="-0.14999847407452621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2" fillId="9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21" borderId="6" xfId="0" applyFont="1" applyFill="1" applyBorder="1" applyAlignment="1">
      <alignment horizontal="center" vertical="center"/>
    </xf>
    <xf numFmtId="0" fontId="7" fillId="27" borderId="6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3" fillId="28" borderId="3" xfId="0" applyFont="1" applyFill="1" applyBorder="1" applyAlignment="1">
      <alignment horizontal="center" vertical="center"/>
    </xf>
    <xf numFmtId="2" fontId="7" fillId="8" borderId="4" xfId="0" applyNumberFormat="1" applyFont="1" applyFill="1" applyBorder="1" applyAlignment="1">
      <alignment horizontal="center" vertical="center"/>
    </xf>
    <xf numFmtId="2" fontId="7" fillId="7" borderId="5" xfId="0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0" fillId="0" borderId="0" xfId="0" applyFont="1"/>
    <xf numFmtId="0" fontId="6" fillId="14" borderId="0" xfId="0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2" fontId="6" fillId="3" borderId="0" xfId="0" applyNumberFormat="1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24" borderId="0" xfId="0" applyFont="1" applyFill="1" applyAlignment="1">
      <alignment horizontal="center" vertical="center"/>
    </xf>
    <xf numFmtId="0" fontId="6" fillId="26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0" fontId="6" fillId="25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6" fillId="16" borderId="0" xfId="0" applyFont="1" applyFill="1" applyAlignment="1">
      <alignment horizontal="center" vertical="center"/>
    </xf>
    <xf numFmtId="2" fontId="6" fillId="17" borderId="0" xfId="0" applyNumberFormat="1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2" fontId="12" fillId="2" borderId="0" xfId="0" applyNumberFormat="1" applyFont="1" applyFill="1" applyAlignment="1">
      <alignment horizontal="center" vertical="center"/>
    </xf>
    <xf numFmtId="1" fontId="6" fillId="11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3CFA3C"/>
          <bgColor rgb="FF3CFA3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6262"/>
          <bgColor rgb="FFFF626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8FF6B"/>
          <bgColor rgb="FFF8FF6B"/>
        </patternFill>
      </fill>
    </dxf>
  </dxfs>
  <tableStyles count="0" defaultTableStyle="TableStyleMedium2" defaultPivotStyle="PivotStyleLight16"/>
  <colors>
    <mruColors>
      <color rgb="FFF8B068"/>
      <color rgb="FFFAC898"/>
      <color rgb="FFFBD9B7"/>
      <color rgb="FFFFE1E1"/>
      <color rgb="FFFFC3C3"/>
      <color rgb="FFFFD8D8"/>
      <color rgb="FFFFB0B0"/>
      <color rgb="FFD3EDF9"/>
      <color rgb="FFC1E6F7"/>
      <color rgb="FF89C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A348-E77A-4494-95CF-21AA3577EFE8}">
  <dimension ref="A1:AF30"/>
  <sheetViews>
    <sheetView showGridLines="0" tabSelected="1" zoomScale="69" zoomScaleNormal="70" workbookViewId="0">
      <selection activeCell="L14" sqref="L14"/>
    </sheetView>
  </sheetViews>
  <sheetFormatPr baseColWidth="10" defaultRowHeight="13" x14ac:dyDescent="0.15"/>
  <cols>
    <col min="3" max="3" width="20.5" customWidth="1"/>
    <col min="4" max="4" width="23.1640625" customWidth="1"/>
    <col min="5" max="5" width="29.5" customWidth="1"/>
    <col min="6" max="6" width="25.1640625" customWidth="1"/>
    <col min="7" max="7" width="24.5" customWidth="1"/>
    <col min="8" max="8" width="19" customWidth="1"/>
    <col min="9" max="9" width="27.1640625" customWidth="1"/>
    <col min="10" max="10" width="25.5" customWidth="1"/>
    <col min="11" max="11" width="22.6640625" customWidth="1"/>
    <col min="12" max="12" width="25.5" customWidth="1"/>
    <col min="13" max="13" width="17.1640625" customWidth="1"/>
    <col min="14" max="14" width="30" customWidth="1"/>
    <col min="15" max="15" width="26.5" customWidth="1"/>
    <col min="16" max="16" width="20.5" customWidth="1"/>
    <col min="17" max="17" width="21.1640625" customWidth="1"/>
    <col min="18" max="18" width="19.33203125" customWidth="1"/>
    <col min="19" max="19" width="21.83203125" customWidth="1"/>
    <col min="20" max="20" width="17.5" customWidth="1"/>
  </cols>
  <sheetData>
    <row r="1" spans="1:32" ht="30" customHeight="1" x14ac:dyDescent="0.15">
      <c r="A1" s="10" t="s">
        <v>15</v>
      </c>
      <c r="B1" s="26" t="s">
        <v>38</v>
      </c>
      <c r="C1" s="26" t="s">
        <v>39</v>
      </c>
      <c r="D1" s="26" t="s">
        <v>40</v>
      </c>
      <c r="E1" s="26" t="s">
        <v>41</v>
      </c>
      <c r="F1" s="10" t="s">
        <v>42</v>
      </c>
      <c r="G1" s="26" t="s">
        <v>45</v>
      </c>
      <c r="H1" s="26" t="s">
        <v>46</v>
      </c>
      <c r="I1" s="26" t="s">
        <v>47</v>
      </c>
      <c r="J1" s="26" t="s">
        <v>48</v>
      </c>
      <c r="K1" s="26" t="s">
        <v>49</v>
      </c>
      <c r="L1" s="10" t="s">
        <v>52</v>
      </c>
      <c r="M1" s="26" t="s">
        <v>53</v>
      </c>
      <c r="N1" s="26" t="s">
        <v>54</v>
      </c>
      <c r="O1" s="10" t="s">
        <v>55</v>
      </c>
      <c r="P1" s="26" t="s">
        <v>56</v>
      </c>
      <c r="Q1" s="26" t="s">
        <v>54</v>
      </c>
      <c r="R1" s="26" t="s">
        <v>8</v>
      </c>
      <c r="S1" s="10" t="s">
        <v>3</v>
      </c>
      <c r="T1" s="10" t="s">
        <v>4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 x14ac:dyDescent="0.15">
      <c r="A2" s="10" t="s">
        <v>5</v>
      </c>
      <c r="B2" s="28"/>
      <c r="C2" s="28"/>
      <c r="D2" s="28"/>
      <c r="E2" s="28"/>
      <c r="F2" s="30">
        <f>((B2+C2+D2+E2)/4)*0.1</f>
        <v>0</v>
      </c>
      <c r="G2" s="28">
        <v>5.56</v>
      </c>
      <c r="H2" s="28">
        <v>7.33</v>
      </c>
      <c r="I2" s="28">
        <v>10</v>
      </c>
      <c r="J2" s="28">
        <v>6.44</v>
      </c>
      <c r="K2" s="28">
        <v>10</v>
      </c>
      <c r="L2" s="30">
        <f>((G2+H2+I2+J2+K2+G4+H4+I4+J4+K4+G6+H6+I6)/13)*0.2</f>
        <v>0.60507692307692307</v>
      </c>
      <c r="M2" s="29"/>
      <c r="N2" s="28"/>
      <c r="O2" s="30">
        <f>((M2+N2)/2)*0.2</f>
        <v>0</v>
      </c>
      <c r="P2" s="29"/>
      <c r="Q2" s="28"/>
      <c r="R2" s="28"/>
      <c r="S2" s="30">
        <f>(((P2+Q2)/2)*0.4)+(R2*0.1)</f>
        <v>0</v>
      </c>
      <c r="T2" s="51">
        <f>F2+L2+O2+S2</f>
        <v>0.60507692307692307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5.25" customHeight="1" x14ac:dyDescent="0.25">
      <c r="A3" s="31"/>
      <c r="B3" s="27"/>
      <c r="C3" s="27"/>
      <c r="D3" s="27"/>
      <c r="E3" s="27"/>
      <c r="F3" s="27"/>
      <c r="G3" s="26" t="s">
        <v>62</v>
      </c>
      <c r="H3" s="26" t="s">
        <v>63</v>
      </c>
      <c r="I3" s="26" t="s">
        <v>64</v>
      </c>
      <c r="J3" s="26" t="s">
        <v>65</v>
      </c>
      <c r="K3" s="26" t="s">
        <v>66</v>
      </c>
      <c r="L3" s="27"/>
      <c r="M3" s="27"/>
      <c r="N3" s="2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25.25" customHeight="1" x14ac:dyDescent="0.25">
      <c r="A4" s="27"/>
      <c r="B4" s="27"/>
      <c r="C4" s="27"/>
      <c r="D4" s="27"/>
      <c r="E4" s="27"/>
      <c r="F4" s="27"/>
      <c r="G4" s="28"/>
      <c r="H4" s="28"/>
      <c r="I4" s="28"/>
      <c r="J4" s="28"/>
      <c r="K4" s="28"/>
      <c r="L4" s="27"/>
      <c r="M4" s="27"/>
      <c r="N4" s="2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30" customHeight="1" x14ac:dyDescent="0.15">
      <c r="G5" s="26" t="s">
        <v>67</v>
      </c>
      <c r="H5" s="26" t="s">
        <v>68</v>
      </c>
      <c r="I5" s="26" t="s">
        <v>69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30" customHeight="1" x14ac:dyDescent="0.15">
      <c r="G6" s="28"/>
      <c r="H6" s="28"/>
      <c r="I6" s="28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0" customHeight="1" x14ac:dyDescent="0.2"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0" customHeight="1" x14ac:dyDescent="0.2"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30" customHeight="1" x14ac:dyDescent="0.15">
      <c r="A9" s="9" t="s">
        <v>16</v>
      </c>
      <c r="B9" s="32" t="s">
        <v>7</v>
      </c>
      <c r="C9" s="9" t="s">
        <v>57</v>
      </c>
      <c r="D9" s="32" t="s">
        <v>0</v>
      </c>
      <c r="E9" s="32" t="s">
        <v>1</v>
      </c>
      <c r="F9" s="32" t="s">
        <v>2</v>
      </c>
      <c r="G9" s="32" t="s">
        <v>35</v>
      </c>
      <c r="H9" s="32" t="s">
        <v>36</v>
      </c>
      <c r="I9" s="32" t="s">
        <v>37</v>
      </c>
      <c r="J9" s="9" t="s">
        <v>3</v>
      </c>
      <c r="K9" s="32" t="s">
        <v>25</v>
      </c>
      <c r="L9" s="9" t="s">
        <v>27</v>
      </c>
      <c r="M9" s="9" t="s">
        <v>4</v>
      </c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30" customHeight="1" x14ac:dyDescent="0.15">
      <c r="A10" s="9" t="s">
        <v>5</v>
      </c>
      <c r="B10" s="33"/>
      <c r="C10" s="34">
        <f>B10*0.35</f>
        <v>0</v>
      </c>
      <c r="D10" s="52">
        <v>10</v>
      </c>
      <c r="E10" s="33"/>
      <c r="F10" s="33"/>
      <c r="G10" s="33"/>
      <c r="H10" s="33"/>
      <c r="I10" s="33"/>
      <c r="J10" s="34">
        <f>(D10*0.05)+(E10*0.1)+(F10*0.1)+(G10*0.05)+(H10*0.1)+(I10*0.15)</f>
        <v>0.5</v>
      </c>
      <c r="K10" s="33"/>
      <c r="L10" s="34">
        <f>K10*0.1</f>
        <v>0</v>
      </c>
      <c r="M10" s="35">
        <f>C10+J10+L10</f>
        <v>0.5</v>
      </c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0" customHeight="1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0" customHeight="1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30" customHeight="1" x14ac:dyDescent="0.15">
      <c r="A13" s="13" t="s">
        <v>17</v>
      </c>
      <c r="B13" s="36" t="s">
        <v>21</v>
      </c>
      <c r="C13" s="36" t="s">
        <v>22</v>
      </c>
      <c r="D13" s="13" t="s">
        <v>58</v>
      </c>
      <c r="E13" s="36" t="s">
        <v>45</v>
      </c>
      <c r="F13" s="36" t="s">
        <v>46</v>
      </c>
      <c r="G13" s="36" t="s">
        <v>47</v>
      </c>
      <c r="H13" s="36" t="s">
        <v>48</v>
      </c>
      <c r="I13" s="36" t="s">
        <v>49</v>
      </c>
      <c r="J13" s="13" t="s">
        <v>50</v>
      </c>
      <c r="K13" s="36" t="s">
        <v>1</v>
      </c>
      <c r="L13" s="36" t="s">
        <v>2</v>
      </c>
      <c r="M13" s="36" t="s">
        <v>35</v>
      </c>
      <c r="N13" s="36" t="s">
        <v>36</v>
      </c>
      <c r="O13" s="36" t="s">
        <v>37</v>
      </c>
      <c r="P13" s="36" t="s">
        <v>43</v>
      </c>
      <c r="Q13" s="36" t="s">
        <v>44</v>
      </c>
      <c r="R13" s="36" t="s">
        <v>70</v>
      </c>
      <c r="S13" s="13" t="s">
        <v>11</v>
      </c>
      <c r="T13" s="13" t="s">
        <v>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30" customHeight="1" x14ac:dyDescent="0.15">
      <c r="A14" s="13" t="s">
        <v>5</v>
      </c>
      <c r="B14" s="37"/>
      <c r="C14" s="37"/>
      <c r="D14" s="36">
        <f>(B14*0.35)+(C14*0.25)</f>
        <v>0</v>
      </c>
      <c r="E14" s="37">
        <v>13.75</v>
      </c>
      <c r="F14" s="37"/>
      <c r="G14" s="37"/>
      <c r="H14" s="37"/>
      <c r="I14" s="37"/>
      <c r="J14" s="36">
        <f>((E14+F14+G14+H14+I14)/5)*0.2</f>
        <v>0.55000000000000004</v>
      </c>
      <c r="K14" s="37">
        <v>0</v>
      </c>
      <c r="L14" s="37">
        <v>7</v>
      </c>
      <c r="M14" s="37">
        <v>6.5</v>
      </c>
      <c r="N14" s="37"/>
      <c r="O14" s="37"/>
      <c r="P14" s="37"/>
      <c r="Q14" s="37"/>
      <c r="R14" s="37"/>
      <c r="S14" s="36">
        <f>((K14+L14+M14+N14+O14+P14+Q14+R14)/8)*0.2</f>
        <v>0.33750000000000002</v>
      </c>
      <c r="T14" s="42">
        <f>D14+J14+S14</f>
        <v>0.88750000000000007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0" customHeight="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0" customHeight="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30" customHeight="1" x14ac:dyDescent="0.25">
      <c r="A17" s="14" t="s">
        <v>51</v>
      </c>
      <c r="B17" s="38" t="s">
        <v>21</v>
      </c>
      <c r="C17" s="38" t="s">
        <v>22</v>
      </c>
      <c r="D17" s="14" t="s">
        <v>9</v>
      </c>
      <c r="E17" s="38" t="s">
        <v>23</v>
      </c>
      <c r="F17" s="38" t="s">
        <v>24</v>
      </c>
      <c r="G17" s="14" t="s">
        <v>11</v>
      </c>
      <c r="H17" s="38" t="s">
        <v>25</v>
      </c>
      <c r="I17" s="38" t="s">
        <v>26</v>
      </c>
      <c r="J17" s="14" t="s">
        <v>27</v>
      </c>
      <c r="K17" s="14" t="s">
        <v>4</v>
      </c>
      <c r="L17" s="27"/>
      <c r="M17" s="27"/>
      <c r="N17" s="27"/>
      <c r="O17" s="3"/>
      <c r="P17" s="3"/>
      <c r="Q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30" customHeight="1" x14ac:dyDescent="0.25">
      <c r="A18" s="14" t="s">
        <v>5</v>
      </c>
      <c r="B18" s="39"/>
      <c r="C18" s="39"/>
      <c r="D18" s="40">
        <f>(B18*0.3)+(C18*0.3)</f>
        <v>0</v>
      </c>
      <c r="E18" s="39"/>
      <c r="F18" s="39"/>
      <c r="G18" s="40">
        <f>(E18*0.1)+(F18*0.1)</f>
        <v>0</v>
      </c>
      <c r="H18" s="39"/>
      <c r="I18" s="39"/>
      <c r="J18" s="41">
        <f>(H18*0.1)+(I18*0.1)</f>
        <v>0</v>
      </c>
      <c r="K18" s="42">
        <f>D18+G18+J18</f>
        <v>0</v>
      </c>
      <c r="L18" s="27"/>
      <c r="M18" s="27"/>
      <c r="N18" s="27"/>
      <c r="O18" s="3"/>
      <c r="P18" s="3"/>
      <c r="Q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0" customHeight="1" x14ac:dyDescent="0.25">
      <c r="A19" s="4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0" customHeight="1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30" customHeight="1" x14ac:dyDescent="0.25">
      <c r="A21" s="11" t="s">
        <v>19</v>
      </c>
      <c r="B21" s="44" t="s">
        <v>21</v>
      </c>
      <c r="C21" s="44" t="s">
        <v>22</v>
      </c>
      <c r="D21" s="11" t="s">
        <v>6</v>
      </c>
      <c r="E21" s="44" t="s">
        <v>28</v>
      </c>
      <c r="F21" s="44" t="s">
        <v>53</v>
      </c>
      <c r="G21" s="44" t="s">
        <v>54</v>
      </c>
      <c r="H21" s="44" t="s">
        <v>59</v>
      </c>
      <c r="I21" s="44" t="s">
        <v>60</v>
      </c>
      <c r="J21" s="44" t="s">
        <v>61</v>
      </c>
      <c r="K21" s="11" t="s">
        <v>10</v>
      </c>
      <c r="L21" s="11" t="s">
        <v>4</v>
      </c>
      <c r="M21" s="27"/>
      <c r="N21" s="5"/>
      <c r="O21" s="4"/>
      <c r="P21" s="4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30" customHeight="1" x14ac:dyDescent="0.25">
      <c r="A22" s="11" t="s">
        <v>5</v>
      </c>
      <c r="B22" s="45"/>
      <c r="C22" s="46"/>
      <c r="D22" s="44">
        <f>(B22*0.25)+(C22*0.25)</f>
        <v>0</v>
      </c>
      <c r="E22" s="46"/>
      <c r="F22" s="46"/>
      <c r="G22" s="46"/>
      <c r="H22" s="46"/>
      <c r="I22" s="46"/>
      <c r="J22" s="46"/>
      <c r="K22" s="44">
        <f>(E22*0.15)+(((F22+G22+H22+I22+J22)/5)*0.35)</f>
        <v>0</v>
      </c>
      <c r="L22" s="47">
        <f>D22+K22</f>
        <v>0</v>
      </c>
      <c r="M22" s="27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3.25" customHeight="1" x14ac:dyDescent="0.25">
      <c r="A23" s="4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3.25" customHeight="1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9" x14ac:dyDescent="0.25">
      <c r="A25" s="12" t="s">
        <v>20</v>
      </c>
      <c r="B25" s="48" t="s">
        <v>21</v>
      </c>
      <c r="C25" s="48" t="s">
        <v>22</v>
      </c>
      <c r="D25" s="12" t="s">
        <v>6</v>
      </c>
      <c r="E25" s="48" t="s">
        <v>29</v>
      </c>
      <c r="F25" s="48" t="s">
        <v>30</v>
      </c>
      <c r="G25" s="12" t="s">
        <v>11</v>
      </c>
      <c r="H25" s="48" t="s">
        <v>31</v>
      </c>
      <c r="I25" s="48" t="s">
        <v>32</v>
      </c>
      <c r="J25" s="48" t="s">
        <v>33</v>
      </c>
      <c r="K25" s="12" t="s">
        <v>34</v>
      </c>
      <c r="L25" s="12" t="s">
        <v>4</v>
      </c>
      <c r="M25" s="27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9" x14ac:dyDescent="0.25">
      <c r="A26" s="12" t="s">
        <v>5</v>
      </c>
      <c r="B26" s="49"/>
      <c r="C26" s="49"/>
      <c r="D26" s="48">
        <f>(B26*0.3)+(C26*0.1)</f>
        <v>0</v>
      </c>
      <c r="E26" s="49"/>
      <c r="F26" s="49"/>
      <c r="G26" s="48">
        <f>(E26*0.1)+(F26*0.2)</f>
        <v>0</v>
      </c>
      <c r="H26" s="49"/>
      <c r="I26" s="49"/>
      <c r="J26" s="49"/>
      <c r="K26" s="48">
        <f>(H26*0.1)+(I26*0.1)+(J26*0.1)</f>
        <v>0</v>
      </c>
      <c r="L26" s="50">
        <f>D26+G26+K26</f>
        <v>0</v>
      </c>
      <c r="M26" s="27"/>
      <c r="N26" s="5"/>
      <c r="O26" s="4"/>
      <c r="P26" s="4"/>
      <c r="Q26" s="4"/>
      <c r="R26" s="4"/>
      <c r="S26" s="4"/>
      <c r="T26" s="4"/>
      <c r="U26" s="1"/>
      <c r="V26" s="1"/>
      <c r="W26" s="1"/>
      <c r="X26" s="1"/>
      <c r="Y26" s="1"/>
      <c r="Z26" s="1"/>
      <c r="AA26" s="1"/>
      <c r="AB26" s="2"/>
      <c r="AC26" s="2"/>
      <c r="AD26" s="2"/>
      <c r="AE26" s="2"/>
      <c r="AF26" s="2"/>
    </row>
    <row r="27" spans="1:32" ht="14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32" ht="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32" ht="24" x14ac:dyDescent="0.2">
      <c r="A29" s="16" t="s">
        <v>12</v>
      </c>
      <c r="B29" s="17" t="s">
        <v>15</v>
      </c>
      <c r="C29" s="18" t="s">
        <v>16</v>
      </c>
      <c r="D29" s="19" t="s">
        <v>17</v>
      </c>
      <c r="E29" s="20" t="s">
        <v>18</v>
      </c>
      <c r="F29" s="21" t="s">
        <v>19</v>
      </c>
      <c r="G29" s="22" t="s">
        <v>20</v>
      </c>
      <c r="H29" s="15" t="s">
        <v>14</v>
      </c>
      <c r="I29" s="7"/>
      <c r="N29" s="4"/>
      <c r="O29" s="4"/>
      <c r="P29" s="4"/>
      <c r="Q29" s="4"/>
      <c r="R29" s="4"/>
      <c r="S29" s="4"/>
      <c r="T29" s="4"/>
    </row>
    <row r="30" spans="1:32" ht="24" x14ac:dyDescent="0.2">
      <c r="A30" s="23" t="s">
        <v>13</v>
      </c>
      <c r="B30" s="24">
        <f>T2</f>
        <v>0.60507692307692307</v>
      </c>
      <c r="C30" s="24">
        <f>M10</f>
        <v>0.5</v>
      </c>
      <c r="D30" s="24">
        <f>T14</f>
        <v>0.88750000000000007</v>
      </c>
      <c r="E30" s="24">
        <f>K18</f>
        <v>0</v>
      </c>
      <c r="F30" s="24">
        <f>L22</f>
        <v>0</v>
      </c>
      <c r="G30" s="24">
        <f>L26</f>
        <v>0</v>
      </c>
      <c r="H30" s="25">
        <f>(B30+C30+D30+E30+F30+G30)/6</f>
        <v>0.33209615384615382</v>
      </c>
      <c r="I30" s="7"/>
      <c r="N30" s="1"/>
      <c r="O30" s="1"/>
      <c r="P30" s="1"/>
      <c r="Q30" s="1"/>
      <c r="R30" s="1"/>
      <c r="S30" s="1"/>
      <c r="T30" s="1"/>
    </row>
  </sheetData>
  <phoneticPr fontId="9" type="noConversion"/>
  <conditionalFormatting sqref="B30:G30">
    <cfRule type="cellIs" dxfId="8" priority="5" operator="greaterThan">
      <formula>9</formula>
    </cfRule>
    <cfRule type="cellIs" dxfId="7" priority="7" operator="lessThan">
      <formula>9</formula>
    </cfRule>
    <cfRule type="cellIs" dxfId="6" priority="6" operator="lessThan">
      <formula>5</formula>
    </cfRule>
  </conditionalFormatting>
  <conditionalFormatting sqref="H30">
    <cfRule type="cellIs" dxfId="5" priority="3" operator="lessThan">
      <formula>5</formula>
    </cfRule>
    <cfRule type="notContainsBlanks" dxfId="4" priority="4">
      <formula>LEN(TRIM(H30))&gt;0</formula>
    </cfRule>
  </conditionalFormatting>
  <conditionalFormatting sqref="T2 M10 K18 L22 L26">
    <cfRule type="cellIs" dxfId="3" priority="9" operator="greaterThanOrEqual">
      <formula>9</formula>
    </cfRule>
    <cfRule type="cellIs" dxfId="2" priority="8" operator="lessThan">
      <formula>5</formula>
    </cfRule>
  </conditionalFormatting>
  <conditionalFormatting sqref="T14">
    <cfRule type="cellIs" dxfId="1" priority="2" operator="greaterThanOrEqual">
      <formula>9</formula>
    </cfRule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Cuatri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Vallés</dc:creator>
  <cp:lastModifiedBy>Ismael Fernández Herreruela</cp:lastModifiedBy>
  <dcterms:created xsi:type="dcterms:W3CDTF">2023-09-20T19:25:30Z</dcterms:created>
  <dcterms:modified xsi:type="dcterms:W3CDTF">2024-03-22T23:15:17Z</dcterms:modified>
</cp:coreProperties>
</file>