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OneDrive\Escritorio\"/>
    </mc:Choice>
  </mc:AlternateContent>
  <xr:revisionPtr revIDLastSave="0" documentId="13_ncr:1_{517D4B4A-0081-45DD-ACCF-D5762ADDFF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20" i="1"/>
  <c r="N11" i="1"/>
  <c r="G16" i="1"/>
  <c r="O10" i="1" l="1"/>
  <c r="F11" i="1"/>
  <c r="E17" i="1"/>
  <c r="I28" i="1"/>
  <c r="I10" i="1"/>
  <c r="K10" i="1"/>
  <c r="M10" i="1"/>
  <c r="G10" i="1"/>
  <c r="C22" i="1"/>
  <c r="C28" i="1"/>
  <c r="E28" i="1"/>
  <c r="K28" i="1"/>
  <c r="M28" i="1"/>
  <c r="Q26" i="1" s="1"/>
  <c r="G40" i="1"/>
  <c r="E40" i="1"/>
  <c r="C40" i="1"/>
  <c r="I38" i="1" s="1"/>
  <c r="I34" i="1"/>
  <c r="G34" i="1"/>
  <c r="E34" i="1"/>
  <c r="C34" i="1"/>
  <c r="O28" i="1"/>
  <c r="G28" i="1"/>
  <c r="I22" i="1"/>
  <c r="G22" i="1"/>
  <c r="E22" i="1"/>
  <c r="I17" i="1"/>
  <c r="G17" i="1"/>
  <c r="C17" i="1"/>
  <c r="F12" i="1"/>
  <c r="E10" i="1"/>
  <c r="C10" i="1"/>
  <c r="K15" i="1" l="1"/>
  <c r="L13" i="1" s="1"/>
  <c r="Q8" i="1"/>
  <c r="R6" i="1" s="1"/>
  <c r="J36" i="1"/>
  <c r="C30" i="1"/>
  <c r="L18" i="1"/>
  <c r="D30" i="1"/>
  <c r="R24" i="1"/>
</calcChain>
</file>

<file path=xl/sharedStrings.xml><?xml version="1.0" encoding="utf-8"?>
<sst xmlns="http://schemas.openxmlformats.org/spreadsheetml/2006/main" count="73" uniqueCount="44">
  <si>
    <t>NOTA TOTAL</t>
  </si>
  <si>
    <t>AIC</t>
  </si>
  <si>
    <t>PARCIAL 1 TEORÍA</t>
  </si>
  <si>
    <t>PARCIAL 2 TEORÍA</t>
  </si>
  <si>
    <t>PRUEBA 1</t>
  </si>
  <si>
    <t>PRUEBA 2</t>
  </si>
  <si>
    <t>PRUEBA 3</t>
  </si>
  <si>
    <t>PRUEBA 4</t>
  </si>
  <si>
    <t>CUESTIONARIOS PRÁCTICAS</t>
  </si>
  <si>
    <t>NOTA FINAL</t>
  </si>
  <si>
    <t>PESO PARCIAL</t>
  </si>
  <si>
    <t>NOTA PARCIALES</t>
  </si>
  <si>
    <t>TRABAJO P2</t>
  </si>
  <si>
    <t>NOTA INFERIOR A 4</t>
  </si>
  <si>
    <t>NOTA INFERIOR A 3</t>
  </si>
  <si>
    <t>ISW</t>
  </si>
  <si>
    <t>EXAMEN TEORÍA</t>
  </si>
  <si>
    <t>ENTREGA PROYECTO 1</t>
  </si>
  <si>
    <t>ENTREGA PROYECTO 2</t>
  </si>
  <si>
    <t>NOTA FINAL PROYECTO</t>
  </si>
  <si>
    <t>CASO 1</t>
  </si>
  <si>
    <t>CASO 2</t>
  </si>
  <si>
    <t>COEVALUACIÓN</t>
  </si>
  <si>
    <t>SIN</t>
  </si>
  <si>
    <t>TSR</t>
  </si>
  <si>
    <t>PRUEBA TEST 1</t>
  </si>
  <si>
    <t>PRUEBA TEST 2</t>
  </si>
  <si>
    <t>EXAMEN TEORIA 1</t>
  </si>
  <si>
    <t>EXAMEN TEORIA 2</t>
  </si>
  <si>
    <t>EXAMEN LAB 1</t>
  </si>
  <si>
    <t>EXAMEN LAB 2</t>
  </si>
  <si>
    <t>APROBADO</t>
  </si>
  <si>
    <t>SUSPENDIDO</t>
  </si>
  <si>
    <t>CÁLCULO NOTAS PRIMER CUATRIMESTRE</t>
  </si>
  <si>
    <t>AIF</t>
  </si>
  <si>
    <t>-</t>
  </si>
  <si>
    <t>NOTA MEDIA PRUEBAS (10%)</t>
  </si>
  <si>
    <t>NO MODIFICAR (suma de los dos anteriores)</t>
  </si>
  <si>
    <t>TAL</t>
  </si>
  <si>
    <t>Practicas</t>
  </si>
  <si>
    <t>Prueba Clase</t>
  </si>
  <si>
    <t>IN2</t>
  </si>
  <si>
    <t>EXAMEN PRACTICA 2</t>
  </si>
  <si>
    <t>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</si>
</sst>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 ;\-0.00\ 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/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/>
      <right/>
      <top style="thick">
        <color rgb="FF002060"/>
      </top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4" fontId="2" fillId="0" borderId="0" xfId="0" applyNumberFormat="1" applyFont="1"/>
    <xf numFmtId="9" fontId="4" fillId="0" borderId="14" xfId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17" xfId="0" applyFont="1" applyBorder="1"/>
    <xf numFmtId="0" fontId="9" fillId="0" borderId="0" xfId="0" applyFont="1"/>
    <xf numFmtId="0" fontId="11" fillId="0" borderId="0" xfId="0" applyFont="1"/>
    <xf numFmtId="0" fontId="0" fillId="0" borderId="0" xfId="0" applyAlignment="1">
      <alignment horizontal="center" vertical="center" wrapText="1"/>
    </xf>
    <xf numFmtId="0" fontId="0" fillId="8" borderId="0" xfId="0" applyFill="1"/>
    <xf numFmtId="0" fontId="6" fillId="8" borderId="0" xfId="0" applyFont="1" applyFill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0" fontId="0" fillId="4" borderId="10" xfId="0" applyNumberFormat="1" applyFill="1" applyBorder="1" applyAlignment="1">
      <alignment horizontal="center"/>
    </xf>
    <xf numFmtId="10" fontId="0" fillId="4" borderId="11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7" fillId="7" borderId="9" xfId="0" applyFont="1" applyFill="1" applyBorder="1" applyAlignment="1">
      <alignment horizontal="center"/>
    </xf>
    <xf numFmtId="10" fontId="0" fillId="4" borderId="15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wrapText="1"/>
    </xf>
    <xf numFmtId="166" fontId="0" fillId="6" borderId="18" xfId="0" applyNumberFormat="1" applyFill="1" applyBorder="1" applyAlignment="1">
      <alignment horizontal="center"/>
    </xf>
    <xf numFmtId="166" fontId="0" fillId="6" borderId="1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0" fontId="14" fillId="4" borderId="15" xfId="0" applyNumberFormat="1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10" fontId="14" fillId="4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65" fontId="8" fillId="0" borderId="10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108" workbookViewId="0">
      <selection activeCell="I9" sqref="I9:J9"/>
    </sheetView>
  </sheetViews>
  <sheetFormatPr baseColWidth="10" defaultRowHeight="15" x14ac:dyDescent="0.25"/>
  <cols>
    <col min="8" max="8" width="16.85546875" customWidth="1"/>
  </cols>
  <sheetData>
    <row r="1" spans="1:21" ht="15.75" thickBot="1" x14ac:dyDescent="0.3">
      <c r="A1" s="10" t="s">
        <v>34</v>
      </c>
    </row>
    <row r="2" spans="1:21" ht="15.75" thickTop="1" x14ac:dyDescent="0.25">
      <c r="A2" s="80"/>
      <c r="B2" s="80"/>
      <c r="C2" s="80"/>
      <c r="D2" s="80"/>
      <c r="E2" s="81"/>
      <c r="F2" s="66" t="s">
        <v>33</v>
      </c>
      <c r="G2" s="67"/>
      <c r="H2" s="67"/>
      <c r="I2" s="67"/>
      <c r="J2" s="67"/>
      <c r="K2" s="68"/>
      <c r="L2" s="82"/>
      <c r="M2" s="80"/>
      <c r="N2" s="80"/>
      <c r="O2" s="80"/>
      <c r="P2" s="80"/>
      <c r="Q2" s="80"/>
      <c r="R2" s="80"/>
      <c r="S2" s="80"/>
      <c r="T2" s="80"/>
      <c r="U2" s="80"/>
    </row>
    <row r="3" spans="1:21" x14ac:dyDescent="0.25">
      <c r="A3" s="80"/>
      <c r="B3" s="80"/>
      <c r="C3" s="80"/>
      <c r="D3" s="80"/>
      <c r="E3" s="81"/>
      <c r="F3" s="69"/>
      <c r="G3" s="70"/>
      <c r="H3" s="70"/>
      <c r="I3" s="70"/>
      <c r="J3" s="70"/>
      <c r="K3" s="71"/>
      <c r="L3" s="82"/>
      <c r="M3" s="80"/>
      <c r="N3" s="80"/>
      <c r="O3" s="80"/>
      <c r="P3" s="80"/>
      <c r="Q3" s="80"/>
      <c r="R3" s="80"/>
      <c r="S3" s="80"/>
      <c r="T3" s="80"/>
      <c r="U3" s="80"/>
    </row>
    <row r="4" spans="1:21" ht="15.75" thickBot="1" x14ac:dyDescent="0.3">
      <c r="A4" s="80"/>
      <c r="B4" s="80"/>
      <c r="C4" s="80"/>
      <c r="D4" s="80"/>
      <c r="E4" s="81"/>
      <c r="F4" s="72"/>
      <c r="G4" s="73"/>
      <c r="H4" s="73"/>
      <c r="I4" s="73"/>
      <c r="J4" s="73"/>
      <c r="K4" s="74"/>
      <c r="L4" s="82"/>
      <c r="M4" s="80"/>
      <c r="N4" s="80"/>
      <c r="O4" s="80"/>
      <c r="P4" s="80"/>
      <c r="Q4" s="80"/>
      <c r="R4" s="80"/>
      <c r="S4" s="80"/>
      <c r="T4" s="80"/>
      <c r="U4" s="80"/>
    </row>
    <row r="5" spans="1:21" ht="15.75" thickTop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21" ht="19.5" thickBot="1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75" t="s">
        <v>0</v>
      </c>
      <c r="P6" s="75"/>
      <c r="R6" s="2">
        <f>Q8</f>
        <v>5.0015000000000001</v>
      </c>
    </row>
    <row r="7" spans="1:21" ht="17.25" thickTop="1" thickBot="1" x14ac:dyDescent="0.3">
      <c r="A7" s="13" t="s">
        <v>1</v>
      </c>
      <c r="B7" s="14"/>
      <c r="C7" s="19" t="s">
        <v>2</v>
      </c>
      <c r="D7" s="20"/>
      <c r="E7" s="19" t="s">
        <v>3</v>
      </c>
      <c r="F7" s="20"/>
      <c r="G7" s="19" t="s">
        <v>4</v>
      </c>
      <c r="H7" s="20"/>
      <c r="I7" s="19" t="s">
        <v>5</v>
      </c>
      <c r="J7" s="20"/>
      <c r="K7" s="19" t="s">
        <v>6</v>
      </c>
      <c r="L7" s="20"/>
      <c r="M7" s="19" t="s">
        <v>7</v>
      </c>
      <c r="N7" s="20"/>
      <c r="O7" s="19" t="s">
        <v>8</v>
      </c>
      <c r="P7" s="20"/>
      <c r="Q7" s="38" t="s">
        <v>9</v>
      </c>
      <c r="R7" s="39"/>
      <c r="S7" s="40"/>
      <c r="T7" s="29" t="s">
        <v>31</v>
      </c>
      <c r="U7" s="30"/>
    </row>
    <row r="8" spans="1:21" ht="19.5" thickTop="1" x14ac:dyDescent="0.3">
      <c r="A8" s="15"/>
      <c r="B8" s="16"/>
      <c r="C8" s="52">
        <v>0.4</v>
      </c>
      <c r="D8" s="53"/>
      <c r="E8" s="52">
        <v>0.4</v>
      </c>
      <c r="F8" s="53"/>
      <c r="G8" s="76" t="s">
        <v>35</v>
      </c>
      <c r="H8" s="77"/>
      <c r="I8" s="78" t="s">
        <v>35</v>
      </c>
      <c r="J8" s="79"/>
      <c r="K8" s="76" t="s">
        <v>35</v>
      </c>
      <c r="L8" s="77"/>
      <c r="M8" s="76" t="s">
        <v>35</v>
      </c>
      <c r="N8" s="77"/>
      <c r="O8" s="55">
        <v>0.2</v>
      </c>
      <c r="P8" s="56"/>
      <c r="Q8" s="84">
        <f>((F11*F12)+O10 + N11*0.1)</f>
        <v>5.0015000000000001</v>
      </c>
      <c r="R8" s="85"/>
      <c r="S8" s="86"/>
      <c r="T8" s="31"/>
      <c r="U8" s="32"/>
    </row>
    <row r="9" spans="1:21" x14ac:dyDescent="0.25">
      <c r="A9" s="15"/>
      <c r="B9" s="16"/>
      <c r="C9" s="27">
        <v>4.3499999999999996</v>
      </c>
      <c r="D9" s="28"/>
      <c r="E9" s="27">
        <v>3.2</v>
      </c>
      <c r="F9" s="28"/>
      <c r="G9" s="27">
        <v>3.94</v>
      </c>
      <c r="H9" s="28"/>
      <c r="I9" s="50">
        <v>5.39</v>
      </c>
      <c r="J9" s="50"/>
      <c r="K9" s="27">
        <v>7.17</v>
      </c>
      <c r="L9" s="28"/>
      <c r="M9" s="27">
        <v>7.5</v>
      </c>
      <c r="N9" s="28"/>
      <c r="O9" s="50">
        <v>8.0399999999999991</v>
      </c>
      <c r="P9" s="50"/>
      <c r="Q9" s="87"/>
      <c r="R9" s="88"/>
      <c r="S9" s="89"/>
      <c r="T9" s="31" t="s">
        <v>32</v>
      </c>
      <c r="U9" s="32"/>
    </row>
    <row r="10" spans="1:21" ht="15.75" thickBot="1" x14ac:dyDescent="0.3">
      <c r="A10" s="17"/>
      <c r="B10" s="18"/>
      <c r="C10" s="23">
        <f>C9*C8</f>
        <v>1.74</v>
      </c>
      <c r="D10" s="24"/>
      <c r="E10" s="23">
        <f>E9*E8</f>
        <v>1.2800000000000002</v>
      </c>
      <c r="F10" s="24"/>
      <c r="G10" s="23">
        <f>G9</f>
        <v>3.94</v>
      </c>
      <c r="H10" s="24"/>
      <c r="I10" s="23">
        <f t="shared" ref="I10" si="0">I9</f>
        <v>5.39</v>
      </c>
      <c r="J10" s="24"/>
      <c r="K10" s="23">
        <f t="shared" ref="K10" si="1">K9</f>
        <v>7.17</v>
      </c>
      <c r="L10" s="24"/>
      <c r="M10" s="23">
        <f t="shared" ref="M10" si="2">M9</f>
        <v>7.5</v>
      </c>
      <c r="N10" s="24"/>
      <c r="O10" s="23">
        <f>O9*O8</f>
        <v>1.6079999999999999</v>
      </c>
      <c r="P10" s="24"/>
      <c r="Q10" s="90"/>
      <c r="R10" s="91"/>
      <c r="S10" s="92"/>
      <c r="T10" s="33"/>
      <c r="U10" s="34"/>
    </row>
    <row r="11" spans="1:21" ht="20.25" thickTop="1" thickBot="1" x14ac:dyDescent="0.35">
      <c r="C11" s="57" t="s">
        <v>10</v>
      </c>
      <c r="D11" s="57"/>
      <c r="E11" s="57"/>
      <c r="F11" s="3">
        <f>0.8-0.01*N11</f>
        <v>0.74</v>
      </c>
      <c r="G11" s="58" t="s">
        <v>36</v>
      </c>
      <c r="H11" s="59"/>
      <c r="I11" s="59"/>
      <c r="J11" s="59"/>
      <c r="K11" s="59"/>
      <c r="L11" s="59"/>
      <c r="M11" s="59"/>
      <c r="N11" s="4">
        <f>(SUM(G9:N9))/4</f>
        <v>6</v>
      </c>
    </row>
    <row r="12" spans="1:21" ht="20.25" thickTop="1" thickBot="1" x14ac:dyDescent="0.3">
      <c r="C12" s="60" t="s">
        <v>11</v>
      </c>
      <c r="D12" s="60"/>
      <c r="E12" s="60"/>
      <c r="F12" s="5">
        <f>(C9+E9)/2</f>
        <v>3.7749999999999999</v>
      </c>
    </row>
    <row r="13" spans="1:21" ht="16.5" thickTop="1" thickBot="1" x14ac:dyDescent="0.3">
      <c r="C13" s="6"/>
      <c r="D13" s="6"/>
      <c r="L13" s="2">
        <f>K15</f>
        <v>4.54</v>
      </c>
    </row>
    <row r="14" spans="1:21" ht="17.25" thickTop="1" thickBot="1" x14ac:dyDescent="0.3">
      <c r="A14" s="13" t="s">
        <v>38</v>
      </c>
      <c r="B14" s="14"/>
      <c r="C14" s="19" t="s">
        <v>2</v>
      </c>
      <c r="D14" s="20"/>
      <c r="E14" s="19" t="s">
        <v>3</v>
      </c>
      <c r="F14" s="20"/>
      <c r="G14" s="19" t="s">
        <v>40</v>
      </c>
      <c r="H14" s="20"/>
      <c r="I14" s="19" t="s">
        <v>39</v>
      </c>
      <c r="J14" s="20"/>
      <c r="K14" s="38" t="s">
        <v>9</v>
      </c>
      <c r="L14" s="39"/>
      <c r="M14" s="40"/>
      <c r="N14" s="29" t="s">
        <v>31</v>
      </c>
      <c r="O14" s="30"/>
      <c r="P14" s="12"/>
    </row>
    <row r="15" spans="1:21" ht="15.75" thickTop="1" x14ac:dyDescent="0.25">
      <c r="A15" s="15"/>
      <c r="B15" s="16"/>
      <c r="C15" s="52">
        <v>0.3</v>
      </c>
      <c r="D15" s="53"/>
      <c r="E15" s="52">
        <v>0.3</v>
      </c>
      <c r="F15" s="53"/>
      <c r="G15" s="52">
        <v>0.2</v>
      </c>
      <c r="H15" s="53"/>
      <c r="I15" s="55">
        <v>0.2</v>
      </c>
      <c r="J15" s="56"/>
      <c r="K15" s="41">
        <f>SUM(C17:J17)</f>
        <v>4.54</v>
      </c>
      <c r="L15" s="42"/>
      <c r="M15" s="43"/>
      <c r="N15" s="31"/>
      <c r="O15" s="32"/>
      <c r="P15" s="11"/>
    </row>
    <row r="16" spans="1:21" x14ac:dyDescent="0.25">
      <c r="A16" s="15"/>
      <c r="B16" s="16"/>
      <c r="C16" s="27">
        <v>5.2</v>
      </c>
      <c r="D16" s="28"/>
      <c r="E16" s="27">
        <v>6</v>
      </c>
      <c r="F16" s="28"/>
      <c r="G16" s="27">
        <f>(5.8+6)/2</f>
        <v>5.9</v>
      </c>
      <c r="H16" s="28"/>
      <c r="I16" s="50"/>
      <c r="J16" s="50"/>
      <c r="K16" s="44"/>
      <c r="L16" s="45"/>
      <c r="M16" s="46"/>
      <c r="N16" s="31" t="s">
        <v>32</v>
      </c>
      <c r="O16" s="32"/>
      <c r="P16" s="11"/>
    </row>
    <row r="17" spans="1:21" ht="15.75" thickBot="1" x14ac:dyDescent="0.3">
      <c r="A17" s="17"/>
      <c r="B17" s="18"/>
      <c r="C17" s="61">
        <f>C16*C15</f>
        <v>1.56</v>
      </c>
      <c r="D17" s="62"/>
      <c r="E17" s="63">
        <f>E16*E15</f>
        <v>1.7999999999999998</v>
      </c>
      <c r="F17" s="64"/>
      <c r="G17" s="61">
        <f>G16*G15</f>
        <v>1.1800000000000002</v>
      </c>
      <c r="H17" s="62"/>
      <c r="I17" s="63">
        <f>I16*I15</f>
        <v>0</v>
      </c>
      <c r="J17" s="65"/>
      <c r="K17" s="47"/>
      <c r="L17" s="48"/>
      <c r="M17" s="49"/>
      <c r="N17" s="33"/>
      <c r="O17" s="34"/>
      <c r="P17" s="11"/>
    </row>
    <row r="18" spans="1:21" ht="16.5" thickTop="1" thickBot="1" x14ac:dyDescent="0.3">
      <c r="L18" s="2">
        <f>K20</f>
        <v>2.8754999999999997</v>
      </c>
    </row>
    <row r="19" spans="1:21" ht="17.25" thickTop="1" thickBot="1" x14ac:dyDescent="0.3">
      <c r="A19" s="13" t="s">
        <v>41</v>
      </c>
      <c r="B19" s="14"/>
      <c r="C19" s="19" t="s">
        <v>2</v>
      </c>
      <c r="D19" s="20"/>
      <c r="E19" s="19" t="s">
        <v>3</v>
      </c>
      <c r="F19" s="20"/>
      <c r="G19" s="19" t="s">
        <v>12</v>
      </c>
      <c r="H19" s="20"/>
      <c r="I19" s="19" t="s">
        <v>43</v>
      </c>
      <c r="J19" s="20"/>
      <c r="K19" s="38" t="s">
        <v>9</v>
      </c>
      <c r="L19" s="39"/>
      <c r="M19" s="40"/>
      <c r="N19" s="29" t="s">
        <v>31</v>
      </c>
      <c r="O19" s="30"/>
    </row>
    <row r="20" spans="1:21" ht="15.75" thickTop="1" x14ac:dyDescent="0.25">
      <c r="A20" s="15"/>
      <c r="B20" s="16"/>
      <c r="C20" s="52">
        <v>0.35</v>
      </c>
      <c r="D20" s="53"/>
      <c r="E20" s="52">
        <v>0.35</v>
      </c>
      <c r="F20" s="53"/>
      <c r="G20" s="52">
        <v>0.15</v>
      </c>
      <c r="H20" s="53"/>
      <c r="I20" s="55">
        <v>0.2</v>
      </c>
      <c r="J20" s="56"/>
      <c r="K20" s="41">
        <f>SUM(C22:J22)</f>
        <v>2.8754999999999997</v>
      </c>
      <c r="L20" s="42"/>
      <c r="M20" s="43"/>
      <c r="N20" s="31"/>
      <c r="O20" s="32"/>
    </row>
    <row r="21" spans="1:21" x14ac:dyDescent="0.25">
      <c r="A21" s="15"/>
      <c r="B21" s="16"/>
      <c r="C21" s="27">
        <v>3.93</v>
      </c>
      <c r="D21" s="28"/>
      <c r="E21" s="27"/>
      <c r="F21" s="28"/>
      <c r="G21" s="27">
        <v>0</v>
      </c>
      <c r="H21" s="28"/>
      <c r="I21" s="50">
        <v>7.5</v>
      </c>
      <c r="J21" s="50"/>
      <c r="K21" s="44"/>
      <c r="L21" s="45"/>
      <c r="M21" s="46"/>
      <c r="N21" s="31" t="s">
        <v>32</v>
      </c>
      <c r="O21" s="32"/>
    </row>
    <row r="22" spans="1:21" ht="15.75" thickBot="1" x14ac:dyDescent="0.3">
      <c r="A22" s="17"/>
      <c r="B22" s="18"/>
      <c r="C22" s="23">
        <f>C21*C20</f>
        <v>1.3754999999999999</v>
      </c>
      <c r="D22" s="24"/>
      <c r="E22" s="23">
        <f>E21*E20</f>
        <v>0</v>
      </c>
      <c r="F22" s="24"/>
      <c r="G22" s="23">
        <f>G21*G20</f>
        <v>0</v>
      </c>
      <c r="H22" s="24"/>
      <c r="I22" s="23">
        <f>I21*I20</f>
        <v>1.5</v>
      </c>
      <c r="J22" s="54"/>
      <c r="K22" s="47"/>
      <c r="L22" s="48"/>
      <c r="M22" s="49"/>
      <c r="N22" s="33"/>
      <c r="O22" s="34"/>
    </row>
    <row r="23" spans="1:21" ht="16.5" thickTop="1" x14ac:dyDescent="0.25">
      <c r="C23" s="37" t="s">
        <v>13</v>
      </c>
      <c r="D23" s="37"/>
      <c r="E23" s="37" t="s">
        <v>13</v>
      </c>
      <c r="F23" s="37"/>
    </row>
    <row r="24" spans="1:21" ht="16.5" thickBot="1" x14ac:dyDescent="0.3">
      <c r="C24" s="1"/>
      <c r="G24" s="1"/>
      <c r="I24" s="51" t="s">
        <v>37</v>
      </c>
      <c r="J24" s="51"/>
      <c r="K24" s="51"/>
      <c r="L24" s="51"/>
      <c r="R24" s="2">
        <f>Q26</f>
        <v>3.7135000000000002</v>
      </c>
    </row>
    <row r="25" spans="1:21" ht="16.7" customHeight="1" thickTop="1" thickBot="1" x14ac:dyDescent="0.3">
      <c r="A25" s="13" t="s">
        <v>15</v>
      </c>
      <c r="B25" s="14"/>
      <c r="C25" s="19" t="s">
        <v>16</v>
      </c>
      <c r="D25" s="36"/>
      <c r="E25" s="19" t="s">
        <v>17</v>
      </c>
      <c r="F25" s="36"/>
      <c r="G25" s="19" t="s">
        <v>18</v>
      </c>
      <c r="H25" s="36"/>
      <c r="I25" s="19" t="s">
        <v>19</v>
      </c>
      <c r="J25" s="36"/>
      <c r="K25" s="19" t="s">
        <v>20</v>
      </c>
      <c r="L25" s="36"/>
      <c r="M25" s="19" t="s">
        <v>21</v>
      </c>
      <c r="N25" s="36"/>
      <c r="O25" s="19" t="s">
        <v>22</v>
      </c>
      <c r="P25" s="36"/>
      <c r="Q25" s="38" t="s">
        <v>9</v>
      </c>
      <c r="R25" s="39"/>
      <c r="S25" s="40"/>
      <c r="T25" s="29" t="s">
        <v>31</v>
      </c>
      <c r="U25" s="30"/>
    </row>
    <row r="26" spans="1:21" ht="15" customHeight="1" thickTop="1" x14ac:dyDescent="0.25">
      <c r="A26" s="15"/>
      <c r="B26" s="16"/>
      <c r="C26" s="25">
        <v>0.4</v>
      </c>
      <c r="D26" s="26"/>
      <c r="E26" s="25">
        <v>0.1</v>
      </c>
      <c r="F26" s="26"/>
      <c r="G26" s="25">
        <v>0.3</v>
      </c>
      <c r="H26" s="26"/>
      <c r="I26" s="25">
        <v>0.4</v>
      </c>
      <c r="J26" s="26"/>
      <c r="K26" s="25">
        <v>0.05</v>
      </c>
      <c r="L26" s="26"/>
      <c r="M26" s="25">
        <v>0.05</v>
      </c>
      <c r="N26" s="26"/>
      <c r="O26" s="25">
        <v>0.1</v>
      </c>
      <c r="P26" s="26"/>
      <c r="Q26" s="41">
        <f>SUM(C28,I28,K28:P28)</f>
        <v>3.7135000000000002</v>
      </c>
      <c r="R26" s="42"/>
      <c r="S26" s="43"/>
      <c r="T26" s="31"/>
      <c r="U26" s="32"/>
    </row>
    <row r="27" spans="1:21" ht="14.45" customHeight="1" x14ac:dyDescent="0.25">
      <c r="A27" s="15"/>
      <c r="B27" s="16"/>
      <c r="C27" s="27"/>
      <c r="D27" s="28"/>
      <c r="E27" s="27">
        <v>9.4</v>
      </c>
      <c r="F27" s="28"/>
      <c r="G27" s="27">
        <v>8.3000000000000007</v>
      </c>
      <c r="H27" s="28"/>
      <c r="I27" s="27">
        <v>8.3000000000000007</v>
      </c>
      <c r="J27" s="28"/>
      <c r="K27" s="27">
        <v>5.6</v>
      </c>
      <c r="L27" s="28"/>
      <c r="M27" s="27">
        <v>2.27</v>
      </c>
      <c r="N27" s="28"/>
      <c r="O27" s="27"/>
      <c r="P27" s="28"/>
      <c r="Q27" s="44"/>
      <c r="R27" s="45"/>
      <c r="S27" s="46"/>
      <c r="T27" s="31" t="s">
        <v>32</v>
      </c>
      <c r="U27" s="32"/>
    </row>
    <row r="28" spans="1:21" ht="15" customHeight="1" thickBot="1" x14ac:dyDescent="0.3">
      <c r="A28" s="17"/>
      <c r="B28" s="18"/>
      <c r="C28" s="23">
        <f>C27*C26</f>
        <v>0</v>
      </c>
      <c r="D28" s="24"/>
      <c r="E28" s="23">
        <f>E27*E26</f>
        <v>0.94000000000000006</v>
      </c>
      <c r="F28" s="24"/>
      <c r="G28" s="23">
        <f>G27*G26</f>
        <v>2.4900000000000002</v>
      </c>
      <c r="H28" s="24"/>
      <c r="I28" s="23">
        <f>I27*I26</f>
        <v>3.3200000000000003</v>
      </c>
      <c r="J28" s="24"/>
      <c r="K28" s="23">
        <f>K27*K26</f>
        <v>0.27999999999999997</v>
      </c>
      <c r="L28" s="24"/>
      <c r="M28" s="23">
        <f>M27*M26</f>
        <v>0.1135</v>
      </c>
      <c r="N28" s="24"/>
      <c r="O28" s="23">
        <f>O27*O26</f>
        <v>0</v>
      </c>
      <c r="P28" s="24"/>
      <c r="Q28" s="47"/>
      <c r="R28" s="48"/>
      <c r="S28" s="49"/>
      <c r="T28" s="33"/>
      <c r="U28" s="34"/>
    </row>
    <row r="29" spans="1:21" ht="19.5" thickTop="1" x14ac:dyDescent="0.3">
      <c r="C29" s="37" t="s">
        <v>13</v>
      </c>
      <c r="D29" s="37"/>
      <c r="E29" s="37" t="s">
        <v>13</v>
      </c>
      <c r="F29" s="37"/>
      <c r="G29" s="37" t="s">
        <v>13</v>
      </c>
      <c r="H29" s="37"/>
      <c r="I29" s="37" t="s">
        <v>13</v>
      </c>
      <c r="J29" s="37"/>
      <c r="K29" s="7"/>
      <c r="L29" s="7"/>
      <c r="M29" s="7"/>
      <c r="N29" s="7"/>
      <c r="O29" s="7"/>
      <c r="P29" s="7"/>
    </row>
    <row r="30" spans="1:21" ht="19.5" thickBot="1" x14ac:dyDescent="0.35">
      <c r="C30" s="8">
        <f>G34 + (1 - G34/5) * C34 * 5/3.75</f>
        <v>2.7401</v>
      </c>
      <c r="D30" s="8">
        <f>I34+(1-I34/5)*E34*5/3.75</f>
        <v>2.21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21" ht="16.7" customHeight="1" thickTop="1" thickBot="1" x14ac:dyDescent="0.3">
      <c r="A31" s="13" t="s">
        <v>23</v>
      </c>
      <c r="B31" s="14"/>
      <c r="C31" s="19" t="s">
        <v>27</v>
      </c>
      <c r="D31" s="36"/>
      <c r="E31" s="19" t="s">
        <v>28</v>
      </c>
      <c r="F31" s="36"/>
      <c r="G31" s="19" t="s">
        <v>29</v>
      </c>
      <c r="H31" s="36"/>
      <c r="I31" s="19" t="s">
        <v>30</v>
      </c>
      <c r="J31" s="36"/>
      <c r="K31" s="38" t="s">
        <v>9</v>
      </c>
      <c r="L31" s="39"/>
      <c r="M31" s="40"/>
      <c r="N31" s="29" t="s">
        <v>31</v>
      </c>
      <c r="O31" s="30"/>
      <c r="P31" s="12"/>
    </row>
    <row r="32" spans="1:21" ht="15" customHeight="1" thickTop="1" x14ac:dyDescent="0.25">
      <c r="A32" s="15"/>
      <c r="B32" s="16"/>
      <c r="C32" s="25">
        <v>0.375</v>
      </c>
      <c r="D32" s="26"/>
      <c r="E32" s="25">
        <v>0.375</v>
      </c>
      <c r="F32" s="26"/>
      <c r="G32" s="25">
        <v>0.125</v>
      </c>
      <c r="H32" s="26"/>
      <c r="I32" s="25">
        <v>0.125</v>
      </c>
      <c r="J32" s="26"/>
      <c r="K32" s="41">
        <f>SUM(C30:D30)</f>
        <v>4.9500999999999999</v>
      </c>
      <c r="L32" s="42"/>
      <c r="M32" s="43"/>
      <c r="N32" s="31"/>
      <c r="O32" s="32"/>
      <c r="P32" s="11"/>
    </row>
    <row r="33" spans="1:16" ht="14.45" customHeight="1" x14ac:dyDescent="0.25">
      <c r="A33" s="15"/>
      <c r="B33" s="16"/>
      <c r="C33" s="27">
        <v>4.42</v>
      </c>
      <c r="D33" s="28"/>
      <c r="E33" s="27">
        <v>4.42</v>
      </c>
      <c r="F33" s="28"/>
      <c r="G33" s="27">
        <v>7.6</v>
      </c>
      <c r="H33" s="28"/>
      <c r="I33" s="27"/>
      <c r="J33" s="28"/>
      <c r="K33" s="44"/>
      <c r="L33" s="45"/>
      <c r="M33" s="46"/>
      <c r="N33" s="31" t="s">
        <v>32</v>
      </c>
      <c r="O33" s="32"/>
      <c r="P33" s="11"/>
    </row>
    <row r="34" spans="1:16" ht="15" customHeight="1" thickBot="1" x14ac:dyDescent="0.3">
      <c r="A34" s="17"/>
      <c r="B34" s="18"/>
      <c r="C34" s="23">
        <f>C33*C32</f>
        <v>1.6575</v>
      </c>
      <c r="D34" s="24"/>
      <c r="E34" s="23">
        <f>E33*E32</f>
        <v>1.6575</v>
      </c>
      <c r="F34" s="24"/>
      <c r="G34" s="23">
        <f>G33*G32</f>
        <v>0.95</v>
      </c>
      <c r="H34" s="24"/>
      <c r="I34" s="23">
        <f>I33*I32</f>
        <v>0</v>
      </c>
      <c r="J34" s="24"/>
      <c r="K34" s="47"/>
      <c r="L34" s="48"/>
      <c r="M34" s="49"/>
      <c r="N34" s="33"/>
      <c r="O34" s="34"/>
      <c r="P34" s="11"/>
    </row>
    <row r="35" spans="1:16" ht="19.5" thickTop="1" x14ac:dyDescent="0.3">
      <c r="C35" s="35"/>
      <c r="D35" s="35"/>
      <c r="E35" s="35"/>
      <c r="F35" s="35"/>
      <c r="G35" s="35"/>
      <c r="H35" s="35"/>
      <c r="I35" s="35"/>
      <c r="J35" s="35"/>
      <c r="K35" s="7"/>
      <c r="L35" s="7"/>
      <c r="M35" s="7"/>
      <c r="N35" s="8"/>
      <c r="O35" s="8"/>
      <c r="P35" s="8"/>
    </row>
    <row r="36" spans="1:16" ht="15.75" thickBot="1" x14ac:dyDescent="0.3">
      <c r="C36" s="6"/>
      <c r="D36" s="6"/>
      <c r="J36" s="2">
        <f>I38</f>
        <v>5.4580000000000002</v>
      </c>
    </row>
    <row r="37" spans="1:16" ht="17.25" thickTop="1" thickBot="1" x14ac:dyDescent="0.3">
      <c r="A37" s="13" t="s">
        <v>24</v>
      </c>
      <c r="B37" s="14"/>
      <c r="C37" s="19" t="s">
        <v>25</v>
      </c>
      <c r="D37" s="20"/>
      <c r="E37" s="19" t="s">
        <v>26</v>
      </c>
      <c r="F37" s="20"/>
      <c r="G37" s="21" t="s">
        <v>42</v>
      </c>
      <c r="H37" s="22"/>
      <c r="I37" s="38" t="s">
        <v>9</v>
      </c>
      <c r="J37" s="39"/>
      <c r="K37" s="40"/>
      <c r="L37" s="29" t="s">
        <v>31</v>
      </c>
      <c r="M37" s="30"/>
      <c r="N37" s="11"/>
    </row>
    <row r="38" spans="1:16" ht="15.75" thickTop="1" x14ac:dyDescent="0.25">
      <c r="A38" s="15"/>
      <c r="B38" s="16"/>
      <c r="C38" s="52">
        <v>0.4</v>
      </c>
      <c r="D38" s="53"/>
      <c r="E38" s="52">
        <v>0.4</v>
      </c>
      <c r="F38" s="53"/>
      <c r="G38" s="52">
        <v>0.2</v>
      </c>
      <c r="H38" s="53"/>
      <c r="I38" s="41">
        <f>SUM(C40:H40)</f>
        <v>5.4580000000000002</v>
      </c>
      <c r="J38" s="42"/>
      <c r="K38" s="43"/>
      <c r="L38" s="31"/>
      <c r="M38" s="32"/>
      <c r="N38" s="11"/>
    </row>
    <row r="39" spans="1:16" x14ac:dyDescent="0.25">
      <c r="A39" s="15"/>
      <c r="B39" s="16"/>
      <c r="C39" s="27">
        <v>7.91</v>
      </c>
      <c r="D39" s="28"/>
      <c r="E39" s="27">
        <v>4.8600000000000003</v>
      </c>
      <c r="F39" s="28"/>
      <c r="G39" s="27">
        <v>1.75</v>
      </c>
      <c r="H39" s="28"/>
      <c r="I39" s="44"/>
      <c r="J39" s="45"/>
      <c r="K39" s="46"/>
      <c r="L39" s="31" t="s">
        <v>32</v>
      </c>
      <c r="M39" s="32"/>
      <c r="N39" s="11"/>
    </row>
    <row r="40" spans="1:16" ht="15.75" thickBot="1" x14ac:dyDescent="0.3">
      <c r="A40" s="17"/>
      <c r="B40" s="18"/>
      <c r="C40" s="23">
        <f>C39*C38</f>
        <v>3.1640000000000001</v>
      </c>
      <c r="D40" s="24"/>
      <c r="E40" s="23">
        <f>E39*E38</f>
        <v>1.9440000000000002</v>
      </c>
      <c r="F40" s="24"/>
      <c r="G40" s="23">
        <f>G39*G38</f>
        <v>0.35000000000000003</v>
      </c>
      <c r="H40" s="24"/>
      <c r="I40" s="47"/>
      <c r="J40" s="48"/>
      <c r="K40" s="49"/>
      <c r="L40" s="33"/>
      <c r="M40" s="34"/>
      <c r="N40" s="11"/>
    </row>
    <row r="41" spans="1:16" ht="16.5" thickTop="1" x14ac:dyDescent="0.25">
      <c r="C41" s="37" t="s">
        <v>14</v>
      </c>
      <c r="D41" s="37"/>
      <c r="E41" s="37" t="s">
        <v>14</v>
      </c>
      <c r="F41" s="37"/>
      <c r="G41" s="37" t="s">
        <v>14</v>
      </c>
      <c r="H41" s="37"/>
    </row>
  </sheetData>
  <mergeCells count="168">
    <mergeCell ref="F2:K4"/>
    <mergeCell ref="O6:P6"/>
    <mergeCell ref="A7:B10"/>
    <mergeCell ref="C7:D7"/>
    <mergeCell ref="E7:F7"/>
    <mergeCell ref="G7:H7"/>
    <mergeCell ref="I7:J7"/>
    <mergeCell ref="K7:L7"/>
    <mergeCell ref="M7:N7"/>
    <mergeCell ref="O7:P7"/>
    <mergeCell ref="C8:D8"/>
    <mergeCell ref="E8:F8"/>
    <mergeCell ref="G8:H8"/>
    <mergeCell ref="I8:J8"/>
    <mergeCell ref="K8:L8"/>
    <mergeCell ref="M8:N8"/>
    <mergeCell ref="O8:P8"/>
    <mergeCell ref="A2:E4"/>
    <mergeCell ref="L2:U4"/>
    <mergeCell ref="A5:N6"/>
    <mergeCell ref="Q8:S10"/>
    <mergeCell ref="C9:D9"/>
    <mergeCell ref="C10:D10"/>
    <mergeCell ref="E10:F10"/>
    <mergeCell ref="G10:H10"/>
    <mergeCell ref="I10:J10"/>
    <mergeCell ref="K10:L10"/>
    <mergeCell ref="M10:N10"/>
    <mergeCell ref="E9:F9"/>
    <mergeCell ref="G9:H9"/>
    <mergeCell ref="I9:J9"/>
    <mergeCell ref="K9:L9"/>
    <mergeCell ref="M9:N9"/>
    <mergeCell ref="C11:E11"/>
    <mergeCell ref="G11:M11"/>
    <mergeCell ref="C12:E12"/>
    <mergeCell ref="A14:B17"/>
    <mergeCell ref="C14:D14"/>
    <mergeCell ref="E14:F14"/>
    <mergeCell ref="G14:H14"/>
    <mergeCell ref="I14:J14"/>
    <mergeCell ref="K14:M14"/>
    <mergeCell ref="C17:D17"/>
    <mergeCell ref="E17:F17"/>
    <mergeCell ref="G17:H17"/>
    <mergeCell ref="I17:J17"/>
    <mergeCell ref="C15:D15"/>
    <mergeCell ref="E15:F15"/>
    <mergeCell ref="G15:H15"/>
    <mergeCell ref="I15:J15"/>
    <mergeCell ref="K15:M17"/>
    <mergeCell ref="C16:D16"/>
    <mergeCell ref="E16:F16"/>
    <mergeCell ref="G16:H16"/>
    <mergeCell ref="A19:B22"/>
    <mergeCell ref="C19:D19"/>
    <mergeCell ref="E19:F19"/>
    <mergeCell ref="G19:H19"/>
    <mergeCell ref="I19:J19"/>
    <mergeCell ref="K19:M19"/>
    <mergeCell ref="C20:D20"/>
    <mergeCell ref="E20:F20"/>
    <mergeCell ref="G20:H20"/>
    <mergeCell ref="I20:J20"/>
    <mergeCell ref="C23:D23"/>
    <mergeCell ref="E23:F23"/>
    <mergeCell ref="K20:M22"/>
    <mergeCell ref="C21:D21"/>
    <mergeCell ref="E21:F21"/>
    <mergeCell ref="G21:H21"/>
    <mergeCell ref="I21:J21"/>
    <mergeCell ref="C22:D22"/>
    <mergeCell ref="E22:F22"/>
    <mergeCell ref="G22:H22"/>
    <mergeCell ref="I22:J22"/>
    <mergeCell ref="I26:J26"/>
    <mergeCell ref="K26:L26"/>
    <mergeCell ref="M26:N26"/>
    <mergeCell ref="O26:P26"/>
    <mergeCell ref="A25:B28"/>
    <mergeCell ref="C25:D25"/>
    <mergeCell ref="E25:F25"/>
    <mergeCell ref="G25:H25"/>
    <mergeCell ref="I25:J25"/>
    <mergeCell ref="G28:H28"/>
    <mergeCell ref="I28:J28"/>
    <mergeCell ref="C27:D27"/>
    <mergeCell ref="E27:F27"/>
    <mergeCell ref="G27:H27"/>
    <mergeCell ref="I27:J27"/>
    <mergeCell ref="K27:L27"/>
    <mergeCell ref="M27:N27"/>
    <mergeCell ref="O27:P27"/>
    <mergeCell ref="C28:D28"/>
    <mergeCell ref="E28:F28"/>
    <mergeCell ref="C41:D41"/>
    <mergeCell ref="E41:F41"/>
    <mergeCell ref="G41:H41"/>
    <mergeCell ref="E38:F38"/>
    <mergeCell ref="G38:H38"/>
    <mergeCell ref="I38:K40"/>
    <mergeCell ref="C39:D39"/>
    <mergeCell ref="E39:F39"/>
    <mergeCell ref="G39:H39"/>
    <mergeCell ref="C40:D40"/>
    <mergeCell ref="E40:F40"/>
    <mergeCell ref="G40:H40"/>
    <mergeCell ref="C38:D38"/>
    <mergeCell ref="L39:M40"/>
    <mergeCell ref="T7:U8"/>
    <mergeCell ref="T9:U10"/>
    <mergeCell ref="N14:O15"/>
    <mergeCell ref="N16:O17"/>
    <mergeCell ref="N19:O20"/>
    <mergeCell ref="N21:O22"/>
    <mergeCell ref="K28:L28"/>
    <mergeCell ref="K25:L25"/>
    <mergeCell ref="I37:K37"/>
    <mergeCell ref="I34:J34"/>
    <mergeCell ref="K31:M31"/>
    <mergeCell ref="I32:J32"/>
    <mergeCell ref="K32:M34"/>
    <mergeCell ref="O28:P28"/>
    <mergeCell ref="Q26:S28"/>
    <mergeCell ref="M25:N25"/>
    <mergeCell ref="O25:P25"/>
    <mergeCell ref="Q25:S25"/>
    <mergeCell ref="I16:J16"/>
    <mergeCell ref="O10:P10"/>
    <mergeCell ref="O9:P9"/>
    <mergeCell ref="Q7:S7"/>
    <mergeCell ref="I24:L24"/>
    <mergeCell ref="T25:U26"/>
    <mergeCell ref="T27:U28"/>
    <mergeCell ref="N31:O32"/>
    <mergeCell ref="N33:O34"/>
    <mergeCell ref="L37:M38"/>
    <mergeCell ref="C35:D35"/>
    <mergeCell ref="E35:F35"/>
    <mergeCell ref="G35:H35"/>
    <mergeCell ref="I35:J35"/>
    <mergeCell ref="C31:D31"/>
    <mergeCell ref="E31:F31"/>
    <mergeCell ref="G31:H31"/>
    <mergeCell ref="I31:J31"/>
    <mergeCell ref="E33:F33"/>
    <mergeCell ref="G33:H33"/>
    <mergeCell ref="I33:J33"/>
    <mergeCell ref="M28:N28"/>
    <mergeCell ref="C29:D29"/>
    <mergeCell ref="E29:F29"/>
    <mergeCell ref="G29:H29"/>
    <mergeCell ref="I29:J29"/>
    <mergeCell ref="C26:D26"/>
    <mergeCell ref="E26:F26"/>
    <mergeCell ref="G26:H26"/>
    <mergeCell ref="A37:B40"/>
    <mergeCell ref="C37:D37"/>
    <mergeCell ref="E37:F37"/>
    <mergeCell ref="G37:H37"/>
    <mergeCell ref="C34:D34"/>
    <mergeCell ref="E34:F34"/>
    <mergeCell ref="G34:H34"/>
    <mergeCell ref="C32:D32"/>
    <mergeCell ref="E32:F32"/>
    <mergeCell ref="G32:H32"/>
    <mergeCell ref="C33:D33"/>
    <mergeCell ref="A31:B34"/>
  </mergeCells>
  <conditionalFormatting sqref="C23:D23">
    <cfRule type="expression" dxfId="20" priority="24">
      <formula>$C$21&lt;4</formula>
    </cfRule>
  </conditionalFormatting>
  <conditionalFormatting sqref="C29:D29">
    <cfRule type="expression" dxfId="19" priority="19">
      <formula>$C$27&lt;4</formula>
    </cfRule>
  </conditionalFormatting>
  <conditionalFormatting sqref="C41:D41">
    <cfRule type="expression" dxfId="18" priority="15">
      <formula>$C$39&lt;3</formula>
    </cfRule>
  </conditionalFormatting>
  <conditionalFormatting sqref="E23:F23">
    <cfRule type="expression" dxfId="17" priority="23">
      <formula>$E$21&lt;4</formula>
    </cfRule>
  </conditionalFormatting>
  <conditionalFormatting sqref="E29:F29">
    <cfRule type="expression" dxfId="16" priority="18">
      <formula>$E$27&lt;4</formula>
    </cfRule>
  </conditionalFormatting>
  <conditionalFormatting sqref="E41:F41">
    <cfRule type="expression" dxfId="15" priority="14">
      <formula>$E$39&lt;3</formula>
    </cfRule>
  </conditionalFormatting>
  <conditionalFormatting sqref="G29:H29">
    <cfRule type="expression" dxfId="14" priority="17">
      <formula>$G$27&lt;4</formula>
    </cfRule>
  </conditionalFormatting>
  <conditionalFormatting sqref="G41:H41">
    <cfRule type="expression" dxfId="13" priority="13">
      <formula>$G$39&lt;3</formula>
    </cfRule>
  </conditionalFormatting>
  <conditionalFormatting sqref="I29:J29">
    <cfRule type="expression" dxfId="12" priority="16">
      <formula>$I$27&lt;4</formula>
    </cfRule>
  </conditionalFormatting>
  <conditionalFormatting sqref="L37:M38">
    <cfRule type="expression" dxfId="11" priority="2">
      <formula>$I$38&gt;=5</formula>
    </cfRule>
  </conditionalFormatting>
  <conditionalFormatting sqref="L39:M40">
    <cfRule type="expression" dxfId="10" priority="1">
      <formula>$I$38&lt;5</formula>
    </cfRule>
  </conditionalFormatting>
  <conditionalFormatting sqref="N14:O15">
    <cfRule type="expression" dxfId="9" priority="10">
      <formula>$K$15&gt;=5</formula>
    </cfRule>
  </conditionalFormatting>
  <conditionalFormatting sqref="N16:O17">
    <cfRule type="expression" dxfId="8" priority="9">
      <formula>$K$15&lt;5</formula>
    </cfRule>
  </conditionalFormatting>
  <conditionalFormatting sqref="N19:O20">
    <cfRule type="expression" dxfId="7" priority="8">
      <formula>$K$20&gt;=5</formula>
    </cfRule>
  </conditionalFormatting>
  <conditionalFormatting sqref="N21:O22">
    <cfRule type="expression" dxfId="6" priority="7">
      <formula>$K$20&lt;5</formula>
    </cfRule>
  </conditionalFormatting>
  <conditionalFormatting sqref="N31:O32">
    <cfRule type="expression" dxfId="5" priority="4">
      <formula>$K$32&gt;=5</formula>
    </cfRule>
  </conditionalFormatting>
  <conditionalFormatting sqref="N33:O34">
    <cfRule type="expression" dxfId="4" priority="3">
      <formula>$K$32&lt;5</formula>
    </cfRule>
  </conditionalFormatting>
  <conditionalFormatting sqref="T7:U8">
    <cfRule type="expression" dxfId="3" priority="12">
      <formula>$Q$8&gt;=5</formula>
    </cfRule>
  </conditionalFormatting>
  <conditionalFormatting sqref="T9:U10">
    <cfRule type="expression" dxfId="2" priority="11">
      <formula>$Q$8&lt;5</formula>
    </cfRule>
  </conditionalFormatting>
  <conditionalFormatting sqref="T25:U26">
    <cfRule type="expression" dxfId="1" priority="6">
      <formula>$Q$26&gt;=5</formula>
    </cfRule>
  </conditionalFormatting>
  <conditionalFormatting sqref="T27:U28">
    <cfRule type="expression" dxfId="0" priority="5">
      <formula>$Q$26&lt;5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Iserte Fabuel</dc:creator>
  <cp:lastModifiedBy>Ismael Fernández Herreruela</cp:lastModifiedBy>
  <dcterms:created xsi:type="dcterms:W3CDTF">2023-09-13T10:05:37Z</dcterms:created>
  <dcterms:modified xsi:type="dcterms:W3CDTF">2024-01-29T13:05:29Z</dcterms:modified>
</cp:coreProperties>
</file>