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hidePivotFieldList="1"/>
  <mc:AlternateContent xmlns:mc="http://schemas.openxmlformats.org/markup-compatibility/2006">
    <mc:Choice Requires="x15">
      <x15ac:absPath xmlns:x15ac="http://schemas.microsoft.com/office/spreadsheetml/2010/11/ac" url="C:\Users\hp\Desktop\Self Learning\Technical Skills\Data Analyst\Excel Training\My Projects\"/>
    </mc:Choice>
  </mc:AlternateContent>
  <xr:revisionPtr revIDLastSave="0" documentId="13_ncr:1_{66C1DB26-7F34-40EB-9459-F1FECE75F4D3}" xr6:coauthVersionLast="47" xr6:coauthVersionMax="47" xr10:uidLastSave="{00000000-0000-0000-0000-000000000000}"/>
  <bookViews>
    <workbookView xWindow="-110" yWindow="-110" windowWidth="19420" windowHeight="10420" activeTab="3" xr2:uid="{26D4546B-D2A1-4444-8EAF-A6228F96F0C1}"/>
  </bookViews>
  <sheets>
    <sheet name="Data" sheetId="2" r:id="rId1"/>
    <sheet name="Assets" sheetId="4" r:id="rId2"/>
    <sheet name="Pivots" sheetId="6" r:id="rId3"/>
    <sheet name="Call Centre Report" sheetId="5" r:id="rId4"/>
  </sheets>
  <definedNames>
    <definedName name="_xlnm._FilterDatabase" localSheetId="0" hidden="1">Data!$B$3:$H$1003</definedName>
    <definedName name="_xlcn.WorksheetConnection_CallCentreDashboardProject.xlsxcalls1" hidden="1">calls[]</definedName>
    <definedName name="_xlcn.WorksheetConnection_CallCentreDashboardProject.xlsxcustomers1" hidden="1">customers[]</definedName>
    <definedName name="Slicer_Representative">#N/A</definedName>
  </definedNames>
  <calcPr calcId="191029"/>
  <pivotCaches>
    <pivotCache cacheId="3651" r:id="rId5"/>
    <pivotCache cacheId="3654" r:id="rId6"/>
    <pivotCache cacheId="3657" r:id="rId7"/>
    <pivotCache cacheId="3660" r:id="rId8"/>
    <pivotCache cacheId="4068" r:id="rId9"/>
    <pivotCache cacheId="4071" r:id="rId10"/>
    <pivotCache cacheId="4074" r:id="rId11"/>
    <pivotCache cacheId="4077" r:id="rId12"/>
    <pivotCache cacheId="4080" r:id="rId13"/>
  </pivotCaches>
  <extLst>
    <ext xmlns:x14="http://schemas.microsoft.com/office/spreadsheetml/2009/9/main" uri="{876F7934-8845-4945-9796-88D515C7AA90}">
      <x14:pivotCaches>
        <pivotCache cacheId="3635"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lls" name="calls" connection="WorksheetConnection_Call Centre Dashboard Project.xlsx!calls"/>
          <x15:modelTable id="customers" name="customers" connection="WorksheetConnection_Call Centre Dashboard Project.xlsx!customer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62" i="6" l="1"/>
  <c r="H54" i="6"/>
  <c r="J58" i="6" s="1"/>
  <c r="F11" i="5"/>
  <c r="G11" i="5"/>
  <c r="H11" i="5"/>
  <c r="I11" i="5"/>
  <c r="J11" i="5"/>
  <c r="I40" i="6"/>
  <c r="E43" i="6" a="1"/>
  <c r="E43" i="6" s="1"/>
  <c r="H56" i="6" s="1"/>
  <c r="H59" i="6" s="1"/>
  <c r="J60"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s="1"/>
  <c r="K6" i="2" a="1"/>
  <c r="K6" i="2" s="1"/>
  <c r="K7" i="2" a="1"/>
  <c r="K7" i="2" s="1"/>
  <c r="K8" i="2" a="1"/>
  <c r="K8" i="2" s="1"/>
  <c r="K9" i="2" a="1"/>
  <c r="K9" i="2" s="1"/>
  <c r="K10" i="2" a="1"/>
  <c r="K10" i="2" s="1"/>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s="1"/>
  <c r="K30" i="2" a="1"/>
  <c r="K30" i="2" s="1"/>
  <c r="K31" i="2" a="1"/>
  <c r="K31" i="2" s="1"/>
  <c r="K32" i="2" a="1"/>
  <c r="K32" i="2" s="1"/>
  <c r="K33" i="2" a="1"/>
  <c r="K33" i="2" s="1"/>
  <c r="K34" i="2" a="1"/>
  <c r="K34" i="2" s="1"/>
  <c r="K35" i="2" a="1"/>
  <c r="K35" i="2"/>
  <c r="K36" i="2" a="1"/>
  <c r="K36" i="2" s="1"/>
  <c r="K37" i="2" a="1"/>
  <c r="K37" i="2" s="1"/>
  <c r="K38" i="2" a="1"/>
  <c r="K38" i="2" s="1"/>
  <c r="K39" i="2" a="1"/>
  <c r="K39" i="2" s="1"/>
  <c r="K40" i="2" a="1"/>
  <c r="K40" i="2" s="1"/>
  <c r="K41" i="2" a="1"/>
  <c r="K41" i="2"/>
  <c r="K42" i="2" a="1"/>
  <c r="K42" i="2" s="1"/>
  <c r="K43" i="2" a="1"/>
  <c r="K43" i="2" s="1"/>
  <c r="K44" i="2" a="1"/>
  <c r="K44" i="2" s="1"/>
  <c r="K45" i="2" a="1"/>
  <c r="K45" i="2" s="1"/>
  <c r="K46" i="2" a="1"/>
  <c r="K46" i="2" s="1"/>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s="1"/>
  <c r="K66" i="2" a="1"/>
  <c r="K66" i="2" s="1"/>
  <c r="K67" i="2" a="1"/>
  <c r="K67" i="2" s="1"/>
  <c r="K68" i="2" a="1"/>
  <c r="K68" i="2" s="1"/>
  <c r="K69" i="2" a="1"/>
  <c r="K69" i="2" s="1"/>
  <c r="K70" i="2" a="1"/>
  <c r="K70" i="2" s="1"/>
  <c r="K71" i="2" a="1"/>
  <c r="K71" i="2" s="1"/>
  <c r="K72" i="2" a="1"/>
  <c r="K72" i="2" s="1"/>
  <c r="K73" i="2" a="1"/>
  <c r="K73" i="2" s="1"/>
  <c r="K74" i="2" a="1"/>
  <c r="K74" i="2" s="1"/>
  <c r="K75" i="2" a="1"/>
  <c r="K75" i="2" s="1"/>
  <c r="K76" i="2" a="1"/>
  <c r="K76" i="2" s="1"/>
  <c r="K77" i="2" a="1"/>
  <c r="K77" i="2" s="1"/>
  <c r="K78" i="2" a="1"/>
  <c r="K78" i="2" s="1"/>
  <c r="K79" i="2" a="1"/>
  <c r="K79" i="2" s="1"/>
  <c r="K80" i="2" a="1"/>
  <c r="K80" i="2" s="1"/>
  <c r="K81" i="2" a="1"/>
  <c r="K81" i="2" s="1"/>
  <c r="K82" i="2" a="1"/>
  <c r="K82" i="2" s="1"/>
  <c r="K83" i="2" a="1"/>
  <c r="K83" i="2"/>
  <c r="K84" i="2" a="1"/>
  <c r="K84" i="2" s="1"/>
  <c r="K85" i="2" a="1"/>
  <c r="K85" i="2" s="1"/>
  <c r="K86" i="2" a="1"/>
  <c r="K86" i="2" s="1"/>
  <c r="K87" i="2" a="1"/>
  <c r="K87" i="2" s="1"/>
  <c r="K88" i="2" a="1"/>
  <c r="K88" i="2" s="1"/>
  <c r="K89" i="2" a="1"/>
  <c r="K89" i="2"/>
  <c r="K90" i="2" a="1"/>
  <c r="K90" i="2" s="1"/>
  <c r="K91" i="2" a="1"/>
  <c r="K91" i="2" s="1"/>
  <c r="K92" i="2" a="1"/>
  <c r="K92" i="2" s="1"/>
  <c r="K93" i="2" a="1"/>
  <c r="K93" i="2" s="1"/>
  <c r="K94" i="2" a="1"/>
  <c r="K94" i="2" s="1"/>
  <c r="K95" i="2" a="1"/>
  <c r="K95" i="2"/>
  <c r="K96" i="2" a="1"/>
  <c r="K96" i="2" s="1"/>
  <c r="K97" i="2" a="1"/>
  <c r="K97" i="2" s="1"/>
  <c r="K98" i="2" a="1"/>
  <c r="K98" i="2" s="1"/>
  <c r="K99" i="2" a="1"/>
  <c r="K99" i="2" s="1"/>
  <c r="K100" i="2" a="1"/>
  <c r="K100" i="2" s="1"/>
  <c r="K101" i="2" a="1"/>
  <c r="K101" i="2" s="1"/>
  <c r="K102" i="2" a="1"/>
  <c r="K102" i="2" s="1"/>
  <c r="K103" i="2" a="1"/>
  <c r="K103" i="2" s="1"/>
  <c r="K104" i="2" a="1"/>
  <c r="K104" i="2" s="1"/>
  <c r="K105" i="2" a="1"/>
  <c r="K105" i="2" s="1"/>
  <c r="K106" i="2" a="1"/>
  <c r="K106" i="2" s="1"/>
  <c r="K107" i="2" a="1"/>
  <c r="K107" i="2" s="1"/>
  <c r="K108" i="2" a="1"/>
  <c r="K108" i="2" s="1"/>
  <c r="K109" i="2" a="1"/>
  <c r="K109" i="2" s="1"/>
  <c r="K110" i="2" a="1"/>
  <c r="K110" i="2" s="1"/>
  <c r="K111" i="2" a="1"/>
  <c r="K111" i="2" s="1"/>
  <c r="K112" i="2" a="1"/>
  <c r="K112" i="2" s="1"/>
  <c r="K113" i="2" a="1"/>
  <c r="K113" i="2" s="1"/>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s="1"/>
  <c r="K125" i="2" a="1"/>
  <c r="K125" i="2" s="1"/>
  <c r="K126" i="2" a="1"/>
  <c r="K126" i="2" s="1"/>
  <c r="K127" i="2" a="1"/>
  <c r="K127" i="2" s="1"/>
  <c r="K128" i="2" a="1"/>
  <c r="K128" i="2" s="1"/>
  <c r="K129" i="2" a="1"/>
  <c r="K129" i="2" s="1"/>
  <c r="K130" i="2" a="1"/>
  <c r="K130" i="2" s="1"/>
  <c r="K131" i="2" a="1"/>
  <c r="K131" i="2" s="1"/>
  <c r="K132" i="2" a="1"/>
  <c r="K132" i="2" s="1"/>
  <c r="K133" i="2" a="1"/>
  <c r="K133" i="2" s="1"/>
  <c r="K134" i="2" a="1"/>
  <c r="K134" i="2" s="1"/>
  <c r="K135" i="2" a="1"/>
  <c r="K135" i="2" s="1"/>
  <c r="K136" i="2" a="1"/>
  <c r="K136" i="2" s="1"/>
  <c r="K137" i="2" a="1"/>
  <c r="K137" i="2" s="1"/>
  <c r="K138" i="2" a="1"/>
  <c r="K138" i="2" s="1"/>
  <c r="K139" i="2" a="1"/>
  <c r="K139" i="2" s="1"/>
  <c r="K140" i="2" a="1"/>
  <c r="K140" i="2" s="1"/>
  <c r="K141" i="2" a="1"/>
  <c r="K141" i="2" s="1"/>
  <c r="K142" i="2" a="1"/>
  <c r="K142" i="2" s="1"/>
  <c r="K143" i="2" a="1"/>
  <c r="K143" i="2" s="1"/>
  <c r="K144" i="2" a="1"/>
  <c r="K144" i="2" s="1"/>
  <c r="K145" i="2" a="1"/>
  <c r="K145" i="2" s="1"/>
  <c r="K146" i="2" a="1"/>
  <c r="K146" i="2" s="1"/>
  <c r="K147" i="2" a="1"/>
  <c r="K147" i="2" s="1"/>
  <c r="K148" i="2" a="1"/>
  <c r="K148" i="2" s="1"/>
  <c r="K149" i="2" a="1"/>
  <c r="K149" i="2" s="1"/>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s="1"/>
  <c r="K161" i="2" a="1"/>
  <c r="K161" i="2" s="1"/>
  <c r="K162" i="2" a="1"/>
  <c r="K162" i="2" s="1"/>
  <c r="K163" i="2" a="1"/>
  <c r="K163" i="2" s="1"/>
  <c r="K164" i="2" a="1"/>
  <c r="K164" i="2" s="1"/>
  <c r="K165" i="2" a="1"/>
  <c r="K165" i="2" s="1"/>
  <c r="K166" i="2" a="1"/>
  <c r="K166" i="2" s="1"/>
  <c r="K167" i="2" a="1"/>
  <c r="K167" i="2" s="1"/>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s="1"/>
  <c r="K179" i="2" a="1"/>
  <c r="K179" i="2" s="1"/>
  <c r="K180" i="2" a="1"/>
  <c r="K180" i="2" s="1"/>
  <c r="K181" i="2" a="1"/>
  <c r="K181" i="2" s="1"/>
  <c r="K182" i="2" a="1"/>
  <c r="K182" i="2" s="1"/>
  <c r="K183" i="2" a="1"/>
  <c r="K183" i="2" s="1"/>
  <c r="K184" i="2" a="1"/>
  <c r="K184" i="2" s="1"/>
  <c r="K185" i="2" a="1"/>
  <c r="K185" i="2" s="1"/>
  <c r="K186" i="2" a="1"/>
  <c r="K186" i="2" s="1"/>
  <c r="K187" i="2" a="1"/>
  <c r="K187" i="2" s="1"/>
  <c r="K188" i="2" a="1"/>
  <c r="K188" i="2" s="1"/>
  <c r="K189" i="2" a="1"/>
  <c r="K189" i="2" s="1"/>
  <c r="K190" i="2" a="1"/>
  <c r="K190" i="2" s="1"/>
  <c r="K191" i="2" a="1"/>
  <c r="K191" i="2"/>
  <c r="K192" i="2" a="1"/>
  <c r="K192" i="2" s="1"/>
  <c r="K193" i="2" a="1"/>
  <c r="K193" i="2" s="1"/>
  <c r="K194" i="2" a="1"/>
  <c r="K194" i="2" s="1"/>
  <c r="K195" i="2" a="1"/>
  <c r="K195" i="2" s="1"/>
  <c r="K196" i="2" a="1"/>
  <c r="K196" i="2" s="1"/>
  <c r="K197" i="2" a="1"/>
  <c r="K197" i="2" s="1"/>
  <c r="K198" i="2" a="1"/>
  <c r="K198" i="2" s="1"/>
  <c r="K199" i="2" a="1"/>
  <c r="K199" i="2" s="1"/>
  <c r="K200" i="2" a="1"/>
  <c r="K200" i="2" s="1"/>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s="1"/>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s="1"/>
  <c r="K491" i="2" a="1"/>
  <c r="K491" i="2" s="1"/>
  <c r="K492" i="2" a="1"/>
  <c r="K492" i="2" s="1"/>
  <c r="K493" i="2" a="1"/>
  <c r="K493" i="2" s="1"/>
  <c r="K494" i="2" a="1"/>
  <c r="K494" i="2" s="1"/>
  <c r="K495" i="2" a="1"/>
  <c r="K495" i="2" s="1"/>
  <c r="K496" i="2" a="1"/>
  <c r="K496" i="2"/>
  <c r="K497" i="2" a="1"/>
  <c r="K497" i="2" s="1"/>
  <c r="K498" i="2" a="1"/>
  <c r="K498" i="2" s="1"/>
  <c r="K499" i="2" a="1"/>
  <c r="K499" i="2" s="1"/>
  <c r="K500" i="2" a="1"/>
  <c r="K500" i="2" s="1"/>
  <c r="K501" i="2" a="1"/>
  <c r="K501" i="2" s="1"/>
  <c r="K502" i="2" a="1"/>
  <c r="K502" i="2"/>
  <c r="K503" i="2" a="1"/>
  <c r="K503" i="2" s="1"/>
  <c r="K504" i="2" a="1"/>
  <c r="K504" i="2" s="1"/>
  <c r="K505" i="2" a="1"/>
  <c r="K505" i="2" s="1"/>
  <c r="K506" i="2" a="1"/>
  <c r="K506" i="2" s="1"/>
  <c r="K507" i="2" a="1"/>
  <c r="K507" i="2" s="1"/>
  <c r="K508" i="2" a="1"/>
  <c r="K508" i="2"/>
  <c r="K509" i="2" a="1"/>
  <c r="K509" i="2" s="1"/>
  <c r="K510" i="2" a="1"/>
  <c r="K510" i="2" s="1"/>
  <c r="K511" i="2" a="1"/>
  <c r="K511" i="2" s="1"/>
  <c r="K512" i="2" a="1"/>
  <c r="K512" i="2" s="1"/>
  <c r="K513" i="2" a="1"/>
  <c r="K513" i="2" s="1"/>
  <c r="K514" i="2" a="1"/>
  <c r="K514" i="2" s="1"/>
  <c r="K515" i="2" a="1"/>
  <c r="K515" i="2" s="1"/>
  <c r="K516" i="2" a="1"/>
  <c r="K516" i="2" s="1"/>
  <c r="K517" i="2" a="1"/>
  <c r="K517" i="2" s="1"/>
  <c r="K518" i="2" a="1"/>
  <c r="K518" i="2" s="1"/>
  <c r="K519" i="2" a="1"/>
  <c r="K519" i="2" s="1"/>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s="1"/>
  <c r="K545" i="2" a="1"/>
  <c r="K545" i="2" s="1"/>
  <c r="K546" i="2" a="1"/>
  <c r="K546" i="2"/>
  <c r="K547" i="2" a="1"/>
  <c r="K547" i="2" s="1"/>
  <c r="K548" i="2" a="1"/>
  <c r="K548" i="2" s="1"/>
  <c r="K549" i="2" a="1"/>
  <c r="K549" i="2"/>
  <c r="K550" i="2" a="1"/>
  <c r="K550" i="2" s="1"/>
  <c r="K551" i="2" a="1"/>
  <c r="K551" i="2" s="1"/>
  <c r="K552" i="2" a="1"/>
  <c r="K552" i="2" s="1"/>
  <c r="K553" i="2" a="1"/>
  <c r="K553" i="2" s="1"/>
  <c r="K554" i="2" a="1"/>
  <c r="K554" i="2" s="1"/>
  <c r="K555" i="2" a="1"/>
  <c r="K555" i="2"/>
  <c r="K556" i="2" a="1"/>
  <c r="K556" i="2" s="1"/>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s="1"/>
  <c r="K568" i="2" a="1"/>
  <c r="K568" i="2" s="1"/>
  <c r="K569" i="2" a="1"/>
  <c r="K569" i="2" s="1"/>
  <c r="K570" i="2" a="1"/>
  <c r="K570" i="2" s="1"/>
  <c r="K571" i="2" a="1"/>
  <c r="K571" i="2" s="1"/>
  <c r="K572" i="2" a="1"/>
  <c r="K572" i="2" s="1"/>
  <c r="K573" i="2" a="1"/>
  <c r="K573" i="2" s="1"/>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s="1"/>
  <c r="K593" i="2" a="1"/>
  <c r="K593" i="2" s="1"/>
  <c r="K594" i="2" a="1"/>
  <c r="K594" i="2" s="1"/>
  <c r="K595" i="2" a="1"/>
  <c r="K595" i="2" s="1"/>
  <c r="K596" i="2" a="1"/>
  <c r="K596" i="2" s="1"/>
  <c r="K597" i="2" a="1"/>
  <c r="K597" i="2"/>
  <c r="K598" i="2" a="1"/>
  <c r="K598" i="2" s="1"/>
  <c r="K599" i="2" a="1"/>
  <c r="K599" i="2" s="1"/>
  <c r="K600" i="2" a="1"/>
  <c r="K600" i="2" s="1"/>
  <c r="K601" i="2" a="1"/>
  <c r="K601" i="2" s="1"/>
  <c r="K602" i="2" a="1"/>
  <c r="K602" i="2" s="1"/>
  <c r="K603" i="2" a="1"/>
  <c r="K603" i="2" s="1"/>
  <c r="K604" i="2" a="1"/>
  <c r="K604" i="2" s="1"/>
  <c r="K605" i="2" a="1"/>
  <c r="K605" i="2" s="1"/>
  <c r="K606" i="2" a="1"/>
  <c r="K606" i="2" s="1"/>
  <c r="K607" i="2" a="1"/>
  <c r="K607" i="2" s="1"/>
  <c r="K608" i="2" a="1"/>
  <c r="K608" i="2" s="1"/>
  <c r="K609" i="2" a="1"/>
  <c r="K609" i="2" s="1"/>
  <c r="K610" i="2" a="1"/>
  <c r="K610" i="2" s="1"/>
  <c r="K611" i="2" a="1"/>
  <c r="K611" i="2" s="1"/>
  <c r="K612" i="2" a="1"/>
  <c r="K612" i="2" s="1"/>
  <c r="K613" i="2" a="1"/>
  <c r="K613" i="2" s="1"/>
  <c r="K614" i="2" a="1"/>
  <c r="K614" i="2" s="1"/>
  <c r="K615" i="2" a="1"/>
  <c r="K615" i="2" s="1"/>
  <c r="K616" i="2" a="1"/>
  <c r="K616" i="2" s="1"/>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s="1"/>
  <c r="K628" i="2" a="1"/>
  <c r="K628" i="2" s="1"/>
  <c r="K629" i="2" a="1"/>
  <c r="K629" i="2" s="1"/>
  <c r="K630" i="2" a="1"/>
  <c r="K630" i="2" s="1"/>
  <c r="K631" i="2" a="1"/>
  <c r="K631" i="2" s="1"/>
  <c r="K632" i="2" a="1"/>
  <c r="K632" i="2" s="1"/>
  <c r="K633" i="2" a="1"/>
  <c r="K633" i="2" s="1"/>
  <c r="K634" i="2" a="1"/>
  <c r="K634" i="2" s="1"/>
  <c r="K635" i="2" a="1"/>
  <c r="K635" i="2" s="1"/>
  <c r="K636" i="2" a="1"/>
  <c r="K636" i="2" s="1"/>
  <c r="K637" i="2" a="1"/>
  <c r="K637" i="2" s="1"/>
  <c r="K638" i="2" a="1"/>
  <c r="K638" i="2" s="1"/>
  <c r="K639" i="2" a="1"/>
  <c r="K639" i="2" s="1"/>
  <c r="K640" i="2" a="1"/>
  <c r="K640" i="2" s="1"/>
  <c r="K641" i="2" a="1"/>
  <c r="K641" i="2" s="1"/>
  <c r="K642" i="2" a="1"/>
  <c r="K642" i="2" s="1"/>
  <c r="K643" i="2" a="1"/>
  <c r="K643" i="2" s="1"/>
  <c r="K644" i="2" a="1"/>
  <c r="K644" i="2" s="1"/>
  <c r="K645" i="2" a="1"/>
  <c r="K645" i="2" s="1"/>
  <c r="K646" i="2" a="1"/>
  <c r="K646" i="2" s="1"/>
  <c r="K647" i="2" a="1"/>
  <c r="K647" i="2" s="1"/>
  <c r="K648" i="2" a="1"/>
  <c r="K648" i="2" s="1"/>
  <c r="K649" i="2" a="1"/>
  <c r="K649" i="2" s="1"/>
  <c r="K650" i="2" a="1"/>
  <c r="K650" i="2" s="1"/>
  <c r="K651" i="2" a="1"/>
  <c r="K651" i="2" s="1"/>
  <c r="K652" i="2" a="1"/>
  <c r="K652" i="2" s="1"/>
  <c r="K653" i="2" a="1"/>
  <c r="K653" i="2" s="1"/>
  <c r="K654" i="2" a="1"/>
  <c r="K654" i="2"/>
  <c r="K655" i="2" a="1"/>
  <c r="K655" i="2" s="1"/>
  <c r="K656" i="2" a="1"/>
  <c r="K656" i="2" s="1"/>
  <c r="K657" i="2" a="1"/>
  <c r="K657" i="2" s="1"/>
  <c r="K658" i="2" a="1"/>
  <c r="K658" i="2" s="1"/>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s="1"/>
  <c r="K671" i="2" a="1"/>
  <c r="K671" i="2" s="1"/>
  <c r="K672" i="2" a="1"/>
  <c r="K672" i="2" s="1"/>
  <c r="K673" i="2" a="1"/>
  <c r="K673" i="2" s="1"/>
  <c r="K674" i="2" a="1"/>
  <c r="K674" i="2" s="1"/>
  <c r="K675" i="2" a="1"/>
  <c r="K675" i="2"/>
  <c r="K676" i="2" a="1"/>
  <c r="K676" i="2" s="1"/>
  <c r="K677" i="2" a="1"/>
  <c r="K677" i="2" s="1"/>
  <c r="K678" i="2" a="1"/>
  <c r="K678" i="2" s="1"/>
  <c r="K679" i="2" a="1"/>
  <c r="K679" i="2" s="1"/>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s="1"/>
  <c r="K691" i="2" a="1"/>
  <c r="K691" i="2" s="1"/>
  <c r="K692" i="2" a="1"/>
  <c r="K692" i="2" s="1"/>
  <c r="K693" i="2" a="1"/>
  <c r="K693" i="2" s="1"/>
  <c r="K694" i="2" a="1"/>
  <c r="K694" i="2" s="1"/>
  <c r="K695" i="2" a="1"/>
  <c r="K695" i="2" s="1"/>
  <c r="K696" i="2" a="1"/>
  <c r="K696" i="2" s="1"/>
  <c r="K697" i="2" a="1"/>
  <c r="K697" i="2" s="1"/>
  <c r="K698" i="2" a="1"/>
  <c r="K698" i="2" s="1"/>
  <c r="K699" i="2" a="1"/>
  <c r="K699" i="2" s="1"/>
  <c r="K700" i="2" a="1"/>
  <c r="K700" i="2" s="1"/>
  <c r="K701" i="2" a="1"/>
  <c r="K701" i="2" s="1"/>
  <c r="K702" i="2" a="1"/>
  <c r="K702" i="2" s="1"/>
  <c r="K703" i="2" a="1"/>
  <c r="K703" i="2" s="1"/>
  <c r="K704" i="2" a="1"/>
  <c r="K704" i="2" s="1"/>
  <c r="K705" i="2" a="1"/>
  <c r="K705" i="2" s="1"/>
  <c r="K706" i="2" a="1"/>
  <c r="K706" i="2" s="1"/>
  <c r="K707" i="2" a="1"/>
  <c r="K707" i="2" s="1"/>
  <c r="K708" i="2" a="1"/>
  <c r="K708" i="2"/>
  <c r="K709" i="2" a="1"/>
  <c r="K709" i="2" s="1"/>
  <c r="K710" i="2" a="1"/>
  <c r="K710" i="2" s="1"/>
  <c r="K711" i="2" a="1"/>
  <c r="K711" i="2" s="1"/>
  <c r="K712" i="2" a="1"/>
  <c r="K712" i="2" s="1"/>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s="1"/>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s="1"/>
  <c r="K743" i="2" a="1"/>
  <c r="K743" i="2" s="1"/>
  <c r="K744" i="2" a="1"/>
  <c r="K744" i="2" s="1"/>
  <c r="K745" i="2" a="1"/>
  <c r="K745" i="2" s="1"/>
  <c r="K746" i="2" a="1"/>
  <c r="K746" i="2" s="1"/>
  <c r="K747" i="2" a="1"/>
  <c r="K747" i="2" s="1"/>
  <c r="K748" i="2" a="1"/>
  <c r="K748" i="2" s="1"/>
  <c r="K749" i="2" a="1"/>
  <c r="K749" i="2" s="1"/>
  <c r="K750" i="2" a="1"/>
  <c r="K750" i="2" s="1"/>
  <c r="K751" i="2" a="1"/>
  <c r="K751" i="2" s="1"/>
  <c r="K752" i="2" a="1"/>
  <c r="K752" i="2" s="1"/>
  <c r="K753" i="2" a="1"/>
  <c r="K753" i="2" s="1"/>
  <c r="K754" i="2" a="1"/>
  <c r="K754" i="2" s="1"/>
  <c r="K755" i="2" a="1"/>
  <c r="K755" i="2" s="1"/>
  <c r="K756" i="2" a="1"/>
  <c r="K756" i="2" s="1"/>
  <c r="K757" i="2" a="1"/>
  <c r="K757" i="2" s="1"/>
  <c r="K758" i="2" a="1"/>
  <c r="K758" i="2" s="1"/>
  <c r="K759" i="2" a="1"/>
  <c r="K759" i="2"/>
  <c r="K760" i="2" a="1"/>
  <c r="K760" i="2" s="1"/>
  <c r="K761" i="2" a="1"/>
  <c r="K761" i="2" s="1"/>
  <c r="K762" i="2" a="1"/>
  <c r="K762" i="2"/>
  <c r="K763" i="2" a="1"/>
  <c r="K763" i="2" s="1"/>
  <c r="K764" i="2" a="1"/>
  <c r="K764" i="2" s="1"/>
  <c r="K765" i="2" a="1"/>
  <c r="K765" i="2"/>
  <c r="K766" i="2" a="1"/>
  <c r="K766" i="2" s="1"/>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s="1"/>
  <c r="K784" i="2" a="1"/>
  <c r="K784" i="2" s="1"/>
  <c r="K785" i="2" a="1"/>
  <c r="K785" i="2" s="1"/>
  <c r="K786" i="2" a="1"/>
  <c r="K786" i="2" s="1"/>
  <c r="K787" i="2" a="1"/>
  <c r="K787" i="2" s="1"/>
  <c r="K788" i="2" a="1"/>
  <c r="K788" i="2" s="1"/>
  <c r="K789" i="2" a="1"/>
  <c r="K789" i="2" s="1"/>
  <c r="K790" i="2" a="1"/>
  <c r="K790" i="2" s="1"/>
  <c r="K791" i="2" a="1"/>
  <c r="K791" i="2" s="1"/>
  <c r="K792" i="2" a="1"/>
  <c r="K792" i="2" s="1"/>
  <c r="K793" i="2" a="1"/>
  <c r="K793" i="2" s="1"/>
  <c r="K794" i="2" a="1"/>
  <c r="K794" i="2" s="1"/>
  <c r="K795" i="2" a="1"/>
  <c r="K795" i="2" s="1"/>
  <c r="K796" i="2" a="1"/>
  <c r="K796" i="2" s="1"/>
  <c r="K797" i="2" a="1"/>
  <c r="K797" i="2" s="1"/>
  <c r="K798" i="2" a="1"/>
  <c r="K798" i="2"/>
  <c r="K799" i="2" a="1"/>
  <c r="K799" i="2" s="1"/>
  <c r="K800" i="2" a="1"/>
  <c r="K800" i="2" s="1"/>
  <c r="K801" i="2" a="1"/>
  <c r="K801" i="2" s="1"/>
  <c r="K802" i="2" a="1"/>
  <c r="K802" i="2" s="1"/>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s="1"/>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s="1"/>
  <c r="K988" i="2" a="1"/>
  <c r="K988" i="2" s="1"/>
  <c r="K989" i="2" a="1"/>
  <c r="K989" i="2" s="1"/>
  <c r="K990" i="2" a="1"/>
  <c r="K990" i="2" s="1"/>
  <c r="K991" i="2" a="1"/>
  <c r="K991" i="2" s="1"/>
  <c r="K992" i="2" a="1"/>
  <c r="K992" i="2" s="1"/>
  <c r="K993" i="2" a="1"/>
  <c r="K993" i="2" s="1"/>
  <c r="K994" i="2" a="1"/>
  <c r="K994" i="2" s="1"/>
  <c r="K995" i="2" a="1"/>
  <c r="K995" i="2" s="1"/>
  <c r="K996" i="2" a="1"/>
  <c r="K996" i="2" s="1"/>
  <c r="K997" i="2" a="1"/>
  <c r="K997" i="2" s="1"/>
  <c r="K998" i="2" a="1"/>
  <c r="K998" i="2" s="1"/>
  <c r="K999" i="2" a="1"/>
  <c r="K999" i="2"/>
  <c r="K1000" i="2" a="1"/>
  <c r="K1000" i="2" s="1"/>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H55" i="6" l="1"/>
  <c r="H58" i="6" s="1"/>
  <c r="J59" i="6" s="1"/>
  <c r="I44" i="6"/>
  <c r="H46" i="6"/>
  <c r="I47" i="6"/>
  <c r="H45" i="6"/>
  <c r="I46" i="6"/>
  <c r="H43" i="6"/>
  <c r="H44" i="6"/>
  <c r="I45" i="6"/>
  <c r="H47" i="6"/>
  <c r="I4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8319AA0-75AD-476B-B2E6-5C53E6559CF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AB5C8B3-0D2C-4DBA-812F-8E288A75823B}" name="WorksheetConnection_Call Centre Dashboard Project.xlsx!calls" type="102" refreshedVersion="8" minRefreshableVersion="5">
    <extLst>
      <ext xmlns:x15="http://schemas.microsoft.com/office/spreadsheetml/2010/11/main" uri="{DE250136-89BD-433C-8126-D09CA5730AF9}">
        <x15:connection id="calls" autoDelete="1">
          <x15:rangePr sourceName="_xlcn.WorksheetConnection_CallCentreDashboardProject.xlsxcalls1"/>
        </x15:connection>
      </ext>
    </extLst>
  </connection>
  <connection id="3" xr16:uid="{4B70B899-4BC0-41D5-8C59-EF072963B5A2}" name="WorksheetConnection_Call Centre Dashboard Project.xlsx!customers" type="102" refreshedVersion="8" minRefreshableVersion="5">
    <extLst>
      <ext xmlns:x15="http://schemas.microsoft.com/office/spreadsheetml/2010/11/main" uri="{DE250136-89BD-433C-8126-D09CA5730AF9}">
        <x15:connection id="customers">
          <x15:rangePr sourceName="_xlcn.WorksheetConnection_CallCentreDashboard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<sst xmlns="http://schemas.openxmlformats.org/spreadsheetml/2006/main" count="3190" uniqueCount="1086">
  <si>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</si>
  <si>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</si>
  <si>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</si>
  <si>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</si>
  <si>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</si>
  <si>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</si>
  <si>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</si>
  <si>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</si>
  <si>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</si>
  <si>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</si>
  <si>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</si>
  <si>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</si>
  <si>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</si>
  <si>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</si>
  <si>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</si>
  <si>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</si>
  <si>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</si>
  <si>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</si>
  <si>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</si>
  <si>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</si>
  <si>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</si>
  <si>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</si>
  <si>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</si>
  <si>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</si>
  <si>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</si>
  <si>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</si>
  <si>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</si>
  <si>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</si>
  <si>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</si>
  <si>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</si>
  <si>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</si>
  <si>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</si>
  <si>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</si>
  <si>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</si>
  <si>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</si>
  <si>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</si>
  <si>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</si>
  <si>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</si>
  <si>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</si>
  <si>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</si>
  <si>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</si>
  <si>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</si>
  <si>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</si>
  <si>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</si>
  <si>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</si>
  <si>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</si>
  <si>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</si>
  <si>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</si>
  <si>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</si>
  <si>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</si>
  <si>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</si>
  <si>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</si>
  <si>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</si>
  <si>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</si>
  <si>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</si>
  <si>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</si>
  <si>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</si>
  <si>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</si>
  <si>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</si>
  <si>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</si>
  <si>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</si>
  <si>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</si>
  <si>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</si>
  <si>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</si>
  <si>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</si>
  <si>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</si>
  <si>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</si>
  <si>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</si>
  <si>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</si>
  <si>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</si>
  <si>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</si>
  <si>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</si>
  <si>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</si>
  <si>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</si>
  <si>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</si>
  <si>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</si>
  <si>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</si>
  <si>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</si>
  <si>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</si>
  <si>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</si>
  <si>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</si>
  <si>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</si>
  <si>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</si>
  <si>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</si>
  <si>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</si>
  <si>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</si>
  <si>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</si>
  <si>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</si>
  <si>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</si>
  <si>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</si>
  <si>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</si>
  <si>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</si>
  <si>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</si>
  <si>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</si>
  <si>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</si>
  <si>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</si>
  <si>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</si>
  <si>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</si>
  <si>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</si>
  <si>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</si>
  <si>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</si>
  <si>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</si>
  <si>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</si>
  <si>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</si>
  <si>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</si>
  <si>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</si>
  <si>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</si>
  <si>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</si>
  <si>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</si>
  <si>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</si>
  <si>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</si>
  <si>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</si>
  <si>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</si>
  <si>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</si>
  <si>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</si>
  <si>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</si>
  <si>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</si>
  <si>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</si>
  <si>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</si>
  <si>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</si>
  <si>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</si>
  <si>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</si>
  <si>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</si>
  <si>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</si>
  <si>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</si>
  <si>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</si>
  <si>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</si>
  <si>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</si>
  <si>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</si>
  <si>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</si>
  <si>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</si>
  <si>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</si>
  <si>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</si>
  <si>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</si>
  <si>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</si>
  <si>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</si>
  <si>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</si>
  <si>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</si>
  <si>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</si>
  <si>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</si>
  <si>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</si>
  <si>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</si>
  <si>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</si>
  <si>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</si>
  <si>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</si>
  <si>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</si>
  <si>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</si>
  <si>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</si>
  <si>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</si>
  <si>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</si>
  <si>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</si>
  <si>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</si>
  <si>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</si>
  <si>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</si>
  <si>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</si>
  <si>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</si>
  <si>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</si>
  <si>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</si>
  <si>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</si>
  <si>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</si>
  <si>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</si>
  <si>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</si>
  <si>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</si>
  <si>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</si>
  <si>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</si>
  <si>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</si>
  <si>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</si>
  <si>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</si>
  <si>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</si>
  <si>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</si>
  <si>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</si>
  <si>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</si>
  <si>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</si>
  <si>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</si>
  <si>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</si>
  <si>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</si>
  <si>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</si>
  <si>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</si>
  <si>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</si>
  <si>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</si>
  <si>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</si>
  <si>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</si>
  <si>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</si>
  <si>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</si>
  <si>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</si>
  <si>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</si>
  <si>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</si>
  <si>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</si>
  <si>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</si>
  <si>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</si>
  <si>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</si>
  <si>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</si>
  <si>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</si>
  <si>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</si>
  <si>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</si>
  <si>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</si>
  <si>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</si>
  <si>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</si>
  <si>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</si>
  <si>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</si>
  <si>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</si>
  <si>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</si>
  <si>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</si>
  <si>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</si>
  <si>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</si>
  <si>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</si>
  <si>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</si>
  <si>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</si>
  <si>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</si>
  <si>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</si>
  <si>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</si>
  <si>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</si>
  <si>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</si>
  <si>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</si>
  <si>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</si>
  <si>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</si>
  <si>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</si>
  <si>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</si>
  <si>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</si>
  <si>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</si>
  <si>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</si>
  <si>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</si>
  <si>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</si>
  <si>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</si>
  <si>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</si>
  <si>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</si>
  <si>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</si>
  <si>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</si>
  <si>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</si>
  <si>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</si>
  <si>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</si>
  <si>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</si>
  <si>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</si>
  <si>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</si>
  <si>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</si>
  <si>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</si>
  <si>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</si>
  <si>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</si>
  <si>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</si>
  <si>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</si>
  <si>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</si>
  <si>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</si>
  <si>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</si>
  <si>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</si>
  <si>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</si>
  <si>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</si>
  <si>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</si>
  <si>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</si>
  <si>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</si>
  <si>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</si>
  <si>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</si>
  <si>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</si>
  <si>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</si>
  <si>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</si>
  <si>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</si>
  <si>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</si>
  <si>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</si>
  <si>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</si>
  <si>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</si>
  <si>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</si>
  <si>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</si>
  <si>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</si>
  <si>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</si>
  <si>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</si>
  <si>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</si>
  <si>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</si>
  <si>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</si>
  <si>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</si>
  <si>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</si>
  <si>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</si>
  <si>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</si>
  <si>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</si>
  <si>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</si>
  <si>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</si>
  <si>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</si>
  <si>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</si>
  <si>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</si>
  <si>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</si>
  <si>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</si>
  <si>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</si>
  <si>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</si>
  <si>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</si>
  <si>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</si>
  <si>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</si>
  <si>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</si>
  <si>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</si>
  <si>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</si>
  <si>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</si>
  <si>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</si>
  <si>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</si>
  <si>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</si>
  <si>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</si>
  <si>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</si>
  <si>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</si>
  <si>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</si>
  <si>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</si>
  <si>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</si>
  <si>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</si>
  <si>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</si>
  <si>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</si>
  <si>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</si>
  <si>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</si>
  <si>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</si>
  <si>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</si>
  <si>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</si>
  <si>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</si>
  <si>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</si>
  <si>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</si>
  <si>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</si>
  <si>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</si>
  <si>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</si>
  <si>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</si>
  <si>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</si>
  <si>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</si>
  <si>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</si>
  <si>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</si>
  <si>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</si>
  <si>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</si>
  <si>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</si>
  <si>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</si>
  <si>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</si>
  <si>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</si>
  <si>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</si>
  <si>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</si>
  <si>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</si>
  <si>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</si>
  <si>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</si>
  <si>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</si>
  <si>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</si>
  <si>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</si>
  <si>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</si>
  <si>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</si>
  <si>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</si>
  <si>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</si>
  <si>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</si>
  <si>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</si>
  <si>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</si>
  <si>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</si>
  <si>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</si>
  <si>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</si>
  <si>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</si>
  <si>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</si>
  <si>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</si>
  <si>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</si>
  <si>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</si>
  <si>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</si>
  <si>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</si>
  <si>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</si>
  <si>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</si>
  <si>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</si>
  <si>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</si>
  <si>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</si>
  <si>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</si>
  <si>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</si>
  <si>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</si>
  <si>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</si>
  <si>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</si>
  <si>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</si>
  <si>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</si>
  <si>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</si>
  <si>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</si>
  <si>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</si>
  <si>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</si>
  <si>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</si>
  <si>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</si>
  <si>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</si>
  <si>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</si>
  <si>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</si>
  <si>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</si>
  <si>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</si>
  <si>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</si>
  <si>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</si>
  <si>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</si>
  <si>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</si>
  <si>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</si>
  <si>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</si>
  <si>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</si>
  <si>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</si>
  <si>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</si>
  <si>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</si>
  <si>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</si>
  <si>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</si>
  <si>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</si>
  <si>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</si>
  <si>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</si>
  <si>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</si>
  <si>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</si>
  <si>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</si>
  <si>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</si>
  <si>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</si>
  <si>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</si>
  <si>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</si>
  <si>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</si>
  <si>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</si>
  <si>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</si>
  <si>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</si>
  <si>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</si>
  <si>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</si>
  <si>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</si>
  <si>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</si>
  <si>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</si>
  <si>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</si>
  <si>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</si>
  <si>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</si>
  <si>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</si>
  <si>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</si>
  <si>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</si>
  <si>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</si>
  <si>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</si>
  <si>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</si>
  <si>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</si>
  <si>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</si>
  <si>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</si>
  <si>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</si>
  <si>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</si>
  <si>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</si>
  <si>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</si>
  <si>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</si>
  <si>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</si>
  <si>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</si>
  <si>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</si>
  <si>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</si>
  <si>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</si>
  <si>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</si>
  <si>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</si>
  <si>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</si>
  <si>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</si>
  <si>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</si>
  <si>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</si>
  <si>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</si>
  <si>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</si>
  <si>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</si>
  <si>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</si>
  <si>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</si>
  <si>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</si>
  <si>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</si>
  <si>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</si>
  <si>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</si>
  <si>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</si>
  <si>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</si>
  <si>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</si>
  <si>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</si>
  <si>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</si>
  <si>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</si>
  <si>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</si>
  <si>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</si>
  <si>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</si>
  <si>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</si>
  <si>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</si>
  <si>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</si>
  <si>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</si>
  <si>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</si>
  <si>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</si>
  <si>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</si>
  <si>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</si>
  <si>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</si>
  <si>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</si>
  <si>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</si>
  <si>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</si>
  <si>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</si>
  <si>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</si>
  <si>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</si>
  <si>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</si>
  <si>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</si>
  <si>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</si>
  <si>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</si>
  <si>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</si>
  <si>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</si>
  <si>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</si>
  <si>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</si>
  <si>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</si>
  <si>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</si>
  <si>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</si>
  <si>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</si>
  <si>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</si>
  <si>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</si>
  <si>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</si>
  <si>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</si>
  <si>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</si>
  <si>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</si>
  <si>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</si>
  <si>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</si>
  <si>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</si>
  <si>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</si>
  <si>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</si>
  <si>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</si>
  <si>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</si>
  <si>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</si>
  <si>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</si>
  <si>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</si>
  <si>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</si>
  <si>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</si>
  <si>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</si>
  <si>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</si>
  <si>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</si>
  <si>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</si>
  <si>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</si>
  <si>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</si>
  <si>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</si>
  <si>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</si>
  <si>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</si>
  <si>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</si>
  <si>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</si>
  <si>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</si>
  <si>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</si>
  <si>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</si>
  <si>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</si>
  <si>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</si>
  <si>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</si>
  <si>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</si>
  <si>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</si>
  <si>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</si>
  <si>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</si>
  <si>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</si>
  <si>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</si>
  <si>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</si>
  <si>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</si>
  <si>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</si>
  <si>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</si>
  <si>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</si>
  <si>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</si>
  <si>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</si>
  <si>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</si>
  <si>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</si>
  <si>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</si>
  <si>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</si>
  <si>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</si>
  <si>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</si>
  <si>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</si>
  <si>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</si>
  <si>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</si>
  <si>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</si>
  <si>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</si>
  <si>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</si>
  <si>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</si>
  <si>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</si>
  <si>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</si>
  <si>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</si>
  <si>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</si>
  <si>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</si>
  <si>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</si>
  <si>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</si>
  <si>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</si>
  <si>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</si>
  <si>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</si>
  <si>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</si>
  <si>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</si>
  <si>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</si>
  <si>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</si>
  <si>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</si>
  <si>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</si>
  <si>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</si>
  <si>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</si>
  <si>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</si>
  <si>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</si>
  <si>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</si>
  <si>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</si>
  <si>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</si>
  <si>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</si>
  <si>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</si>
  <si>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</si>
  <si>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</si>
  <si>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</si>
  <si>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</si>
  <si>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</si>
  <si>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</si>
  <si>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</si>
  <si>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</si>
  <si>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</si>
  <si>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</si>
  <si>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</si>
  <si>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</si>
  <si>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</si>
  <si>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</si>
  <si>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</si>
  <si>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</si>
  <si>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</si>
  <si>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</si>
  <si>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</si>
  <si>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</si>
  <si>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</si>
  <si>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</si>
  <si>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</si>
  <si>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</si>
  <si>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</si>
  <si>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</si>
  <si>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</si>
  <si>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</si>
  <si>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</si>
  <si>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</si>
  <si>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</si>
  <si>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</si>
  <si>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</si>
  <si>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</si>
  <si>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</si>
  <si>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</si>
  <si>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</si>
  <si>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</si>
  <si>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</si>
  <si>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</si>
  <si>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</si>
  <si>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</si>
  <si>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</si>
  <si>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</si>
  <si>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</si>
  <si>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</si>
  <si>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</si>
  <si>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</si>
  <si>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</si>
  <si>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</si>
  <si>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</si>
  <si>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</si>
  <si>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</si>
  <si>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</si>
  <si>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</si>
  <si>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</si>
  <si>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</si>
  <si>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</si>
  <si>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</si>
  <si>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</si>
  <si>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</si>
  <si>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</si>
  <si>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</si>
  <si>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</si>
  <si>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</si>
  <si>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</si>
  <si>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</si>
  <si>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</si>
  <si>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</si>
  <si>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</si>
  <si>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</si>
  <si>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</si>
  <si>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</si>
  <si>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</si>
  <si>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</si>
  <si>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</si>
  <si>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</si>
  <si>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</si>
  <si>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</si>
  <si>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</si>
  <si>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</si>
  <si>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</si>
  <si>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</si>
  <si>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</si>
  <si>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</si>
  <si>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</si>
  <si>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</si>
  <si>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</si>
  <si>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</si>
  <si>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</si>
  <si>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</si>
  <si>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</si>
  <si>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</si>
  <si>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</si>
  <si>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</si>
  <si>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</si>
  <si>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</si>
  <si>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</si>
  <si>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</si>
  <si>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</si>
  <si>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</si>
  <si>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</si>
  <si>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</si>
  <si>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</si>
  <si>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</si>
  <si>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</si>
  <si>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</si>
  <si>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</si>
  <si>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</si>
  <si>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</si>
  <si>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</si>
  <si>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</si>
  <si>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</si>
  <si>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</si>
  <si>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</si>
  <si>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</si>
  <si>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</si>
  <si>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</si>
  <si>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</si>
  <si>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</si>
  <si>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</si>
  <si>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</si>
  <si>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</si>
  <si>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</si>
  <si>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</si>
  <si>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</si>
  <si>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</si>
  <si>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</si>
  <si>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</si>
  <si>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</si>
  <si>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</si>
  <si>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</si>
  <si>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</si>
  <si>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</si>
  <si>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</si>
  <si>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</si>
  <si>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</si>
  <si>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</si>
  <si>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</si>
  <si>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</si>
  <si>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</si>
  <si>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</si>
  <si>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</si>
  <si>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</si>
  <si>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</si>
  <si>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</si>
  <si>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</si>
  <si>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</si>
  <si>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</si>
  <si>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</si>
  <si>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</si>
  <si>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</si>
  <si>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</si>
  <si>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</si>
  <si>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</si>
  <si>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</si>
  <si>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</si>
  <si>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</si>
  <si>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</si>
  <si>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</si>
  <si>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</si>
  <si>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</si>
  <si>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</si>
  <si>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</si>
  <si>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</si>
  <si>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</si>
  <si>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</si>
  <si>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</si>
  <si>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</si>
  <si>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</si>
  <si>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</si>
  <si>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</si>
  <si>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</si>
  <si>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</si>
  <si>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</si>
  <si>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</si>
  <si>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</si>
  <si>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</si>
  <si>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</si>
  <si>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</si>
  <si>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</si>
  <si>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</si>
  <si>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</si>
  <si>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</si>
  <si>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</si>
  <si>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</si>
  <si>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</si>
  <si>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</si>
  <si>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</si>
  <si>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</si>
  <si>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</si>
  <si>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</si>
  <si>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</si>
  <si>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</si>
  <si>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</si>
  <si>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</si>
  <si>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</si>
  <si>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</si>
  <si>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</si>
  <si>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</si>
  <si>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</si>
  <si>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</si>
  <si>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</si>
  <si>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</si>
  <si>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</si>
  <si>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</si>
  <si>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</si>
  <si>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</si>
  <si>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</si>
  <si>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</si>
  <si>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</si>
  <si>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</si>
  <si>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</si>
  <si>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</si>
  <si>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</si>
  <si>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</si>
  <si>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</si>
  <si>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</si>
  <si>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</si>
  <si>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</si>
  <si>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</si>
  <si>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</si>
  <si>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</si>
  <si>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</si>
  <si>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</si>
  <si>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</si>
  <si>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</si>
  <si>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</si>
  <si>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</si>
  <si>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</si>
  <si>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</si>
  <si>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</si>
  <si>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</si>
  <si>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</si>
  <si>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</si>
  <si>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</si>
  <si>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</si>
  <si>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</si>
  <si>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</si>
  <si>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</si>
  <si>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</si>
  <si>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</si>
  <si>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</si>
  <si>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</si>
  <si>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</si>
  <si>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</si>
  <si>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</si>
  <si>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</si>
  <si>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</si>
  <si>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</si>
  <si>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</si>
  <si>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</si>
  <si>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</si>
  <si>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</si>
  <si>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</si>
  <si>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</si>
  <si>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</si>
  <si>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</si>
  <si>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</si>
  <si>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</si>
  <si>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</si>
  <si>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</si>
  <si>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</si>
  <si>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</si>
  <si>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</si>
  <si>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</si>
  <si>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</si>
  <si>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</si>
  <si>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</si>
  <si>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</si>
  <si>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</si>
  <si>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</si>
  <si>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</si>
  <si>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</si>
  <si>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</si>
  <si>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</si>
  <si>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</si>
  <si>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</si>
  <si>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</si>
  <si>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</si>
  <si>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</si>
  <si>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</si>
  <si>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</si>
  <si>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</si>
  <si>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</si>
  <si>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</si>
  <si>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</si>
  <si>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</si>
  <si>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</si>
  <si>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</si>
  <si>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</si>
  <si>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</si>
  <si>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</si>
  <si>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</si>
  <si>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</si>
  <si>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</si>
  <si>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</si>
  <si>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</si>
  <si>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</si>
  <si>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</si>
  <si>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</si>
  <si>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</si>
  <si>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</si>
  <si>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</si>
  <si>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</si>
  <si>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</si>
  <si>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</si>
  <si>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</si>
  <si>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</si>
  <si>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</si>
  <si>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</si>
  <si>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</si>
  <si>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</si>
  <si>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</si>
  <si>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</si>
  <si>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</si>
  <si>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</si>
  <si>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</si>
  <si>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</si>
  <si>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</si>
  <si>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</si>
  <si>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</si>
  <si>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</si>
  <si>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</si>
  <si>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</si>
  <si>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</si>
  <si>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</si>
  <si>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</si>
  <si>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</si>
  <si>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</si>
  <si>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</si>
  <si>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</si>
  <si>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</si>
  <si>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</si>
  <si>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</si>
  <si>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</si>
  <si>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</si>
  <si>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</si>
  <si>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</si>
  <si>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</si>
  <si>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</si>
  <si>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</si>
  <si>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</si>
  <si>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</si>
  <si>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</si>
  <si>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</si>
  <si>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</si>
  <si>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</si>
  <si>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</si>
  <si>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</si>
  <si>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</si>
  <si>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</si>
  <si>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</si>
  <si>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</si>
  <si>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</si>
  <si>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</si>
  <si>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</si>
  <si>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</si>
  <si>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</si>
  <si>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</si>
  <si>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</si>
  <si>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</si>
  <si>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</si>
  <si>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</si>
  <si>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</si>
  <si>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</si>
  <si>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</si>
  <si>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</si>
  <si>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</si>
  <si>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</si>
  <si>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</si>
  <si>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</si>
  <si>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</si>
  <si>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</si>
  <si>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</si>
  <si>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</si>
  <si>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</si>
  <si>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</si>
  <si>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</si>
  <si>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</si>
  <si>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</si>
  <si>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</si>
  <si>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</si>
  <si>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</si>
  <si>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</si>
  <si>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</si>
  <si>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</si>
  <si>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</si>
  <si>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</si>
  <si>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</si>
  <si>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</si>
  <si>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</si>
  <si>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</si>
  <si>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</si>
  <si>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</si>
  <si>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</si>
  <si>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</si>
  <si>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</si>
  <si>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</si>
  <si>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</si>
  <si>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</si>
  <si>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</si>
  <si>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</si>
  <si>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</si>
  <si>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</si>
  <si>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</si>
  <si>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</si>
  <si>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</si>
  <si>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</si>
  <si>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</si>
  <si>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</si>
  <si>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</si>
  <si>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</si>
  <si>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</si>
  <si>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</si>
  <si>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</si>
  <si>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</si>
  <si>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</si>
  <si>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</si>
  <si>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</si>
  <si>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</si>
  <si>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</si>
  <si>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</si>
  <si>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</si>
  <si>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</si>
  <si>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</si>
  <si>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</si>
  <si>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</si>
  <si>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</si>
  <si>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</si>
  <si>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</si>
  <si>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</si>
  <si>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</si>
  <si>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</si>
  <si>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</si>
  <si>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</si>
  <si>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</si>
  <si>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</si>
  <si>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</si>
  <si>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</si>
  <si>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</si>
  <si>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</si>
  <si>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</si>
  <si>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</si>
  <si>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</si>
  <si>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</si>
  <si>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</si>
  <si>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</si>
  <si>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</si>
  <si>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</si>
  <si>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</si>
  <si>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</si>
  <si>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</si>
  <si>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</si>
  <si>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</si>
  <si>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</si>
  <si>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</si>
  <si>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</si>
  <si>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</si>
  <si>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</si>
  <si>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</si>
  <si>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</si>
  <si>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</si>
  <si>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</si>
  <si>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</si>
  <si>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</si>
  <si>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</si>
  <si>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</si>
  <si>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</si>
  <si>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</si>
  <si>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</si>
  <si>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</si>
  <si>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</si>
  <si>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</si>
  <si>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</si>
  <si>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</si>
  <si>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</si>
  <si>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</si>
  <si>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</si>
  <si>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Sum of Purchase Amount</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</si>
  <si>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</si>
  <si>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</si>
  <si>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</si>
  <si>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</si>
  <si>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</si>
  <si>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</si>
  <si>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</si>
  <si>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</si>
  <si>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</si>
  <si>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</si>
  <si>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</si>
  <si>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</si>
  <si>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</si>
  <si>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</si>
  <si>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</si>
  <si>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</si>
  <si>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</si>
  <si>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</si>
  <si>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</si>
  <si>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</si>
  <si>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</si>
  <si>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</si>
  <si>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</si>
  <si>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</si>
  <si>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</si>
  <si>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</si>
  <si>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</si>
  <si>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</si>
  <si>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Reps</t>
  </si>
  <si>
    <t>Calls</t>
  </si>
  <si>
    <t>Amount</t>
  </si>
  <si>
    <t>Sel. Calls</t>
  </si>
  <si>
    <t>Sel. Amount</t>
  </si>
  <si>
    <t>selected rep</t>
  </si>
  <si>
    <t>Column Labels</t>
  </si>
  <si>
    <t>Total</t>
  </si>
  <si>
    <t>Rep Summary</t>
  </si>
  <si>
    <t>% of Calls</t>
  </si>
  <si>
    <t>Call Rank</t>
  </si>
  <si>
    <t>Amount Rank</t>
  </si>
  <si>
    <t>Labels:</t>
  </si>
  <si>
    <t>Images:</t>
  </si>
  <si>
    <t>Kabul</t>
  </si>
  <si>
    <t>Herat</t>
  </si>
  <si>
    <t>Mazar</t>
  </si>
  <si>
    <r>
      <t xml:space="preserve">ETA Call Centre Report Dashboard </t>
    </r>
    <r>
      <rPr>
        <sz val="18"/>
        <color theme="0" tint="-0.34998626667073579"/>
        <rFont val="Arial"/>
        <family val="2"/>
        <scheme val="minor"/>
      </rPr>
      <t>- 2024</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</si>
</sst>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409]d\-mmm\-yy;@"/>
    <numFmt numFmtId="165" formatCode="\$#,##0;\(\$#,##0\);\$#,##0"/>
    <numFmt numFmtId="166" formatCode="#,##0.0"/>
    <numFmt numFmtId="169" formatCode="&quot;$&quot;#,###.0,&quot;k&quot;"/>
  </numFmts>
  <fonts count="11" x14ac:knownFonts="1">
    <font>
      <sz val="11"/>
      <color theme="1"/>
      <name val="Arial"/>
      <family val="2"/>
      <scheme val="minor"/>
    </font>
    <font>
      <b/>
      <sz val="11"/>
      <color theme="1"/>
      <name val="Arial"/>
      <family val="2"/>
      <scheme val="minor"/>
    </font>
    <font>
      <sz val="8"/>
      <name val="Arial"/>
      <family val="2"/>
      <scheme val="minor"/>
    </font>
    <font>
      <sz val="18"/>
      <color theme="1"/>
      <name val="Aptos ExtraBold"/>
      <family val="2"/>
    </font>
    <font>
      <sz val="11"/>
      <color theme="1"/>
      <name val="Arial"/>
      <family val="2"/>
      <scheme val="minor"/>
    </font>
    <font>
      <sz val="11"/>
      <color theme="0"/>
      <name val="Arial"/>
      <family val="2"/>
      <scheme val="minor"/>
    </font>
    <font>
      <b/>
      <sz val="12"/>
      <color theme="1"/>
      <name val="Arial"/>
      <family val="2"/>
      <scheme val="minor"/>
    </font>
    <font>
      <sz val="12"/>
      <color theme="1"/>
      <name val="Arial"/>
      <family val="2"/>
      <scheme val="minor"/>
    </font>
    <font>
      <b/>
      <sz val="24"/>
      <color theme="0" tint="-0.34998626667073579"/>
      <name val="Arial"/>
      <family val="2"/>
      <scheme val="minor"/>
    </font>
    <font>
      <b/>
      <sz val="24"/>
      <color theme="0" tint="-0.499984740745262"/>
      <name val="Arial"/>
      <family val="2"/>
      <scheme val="minor"/>
    </font>
    <font>
      <sz val="18"/>
      <color theme="0" tint="-0.34998626667073579"/>
      <name val="Arial"/>
      <family val="2"/>
      <scheme val="minor"/>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rgb="FF00B050"/>
        <bgColor indexed="64"/>
      </patternFill>
    </fill>
    <fill>
      <patternFill patternType="solid">
        <fgColor theme="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theme="4" tint="0.39997558519241921"/>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s>
  <cellStyleXfs count="2">
    <xf numFmtId="0" fontId="0" fillId="0" borderId="0"/>
    <xf numFmtId="9" fontId="4" fillId="0" borderId="0" applyFont="0" applyFill="0" applyBorder="0" applyAlignment="0" applyProtection="0"/>
  </cellStyleXfs>
  <cellXfs count="44">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0" fontId="0" fillId="0" borderId="0" xfId="0" applyNumberFormat="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9" fontId="0" fillId="0" borderId="0" xfId="0" applyNumberFormat="1"/>
    <xf numFmtId="0" fontId="0" fillId="4" borderId="0" xfId="0" applyFill="1" applyAlignment="1">
      <alignment horizontal="left"/>
    </xf>
    <xf numFmtId="0" fontId="5" fillId="4" borderId="0" xfId="0" applyFont="1" applyFill="1"/>
    <xf numFmtId="0" fontId="0" fillId="0" borderId="0" xfId="0" applyAlignment="1">
      <alignment horizontal="left" indent="1"/>
    </xf>
    <xf numFmtId="0" fontId="1" fillId="0" borderId="10" xfId="0" applyFont="1" applyBorder="1" applyAlignment="1">
      <alignment horizontal="left"/>
    </xf>
    <xf numFmtId="0" fontId="1" fillId="0" borderId="10" xfId="0" applyNumberFormat="1" applyFont="1" applyBorder="1"/>
    <xf numFmtId="0" fontId="0" fillId="5" borderId="11" xfId="0" applyFill="1" applyBorder="1"/>
    <xf numFmtId="0" fontId="7" fillId="5" borderId="12" xfId="0" applyFont="1" applyFill="1" applyBorder="1" applyAlignment="1">
      <alignment horizontal="center" vertical="center"/>
    </xf>
    <xf numFmtId="0" fontId="7" fillId="5" borderId="13" xfId="0" applyFont="1" applyFill="1" applyBorder="1" applyAlignment="1">
      <alignment horizontal="center" vertical="center"/>
    </xf>
    <xf numFmtId="9" fontId="0" fillId="0" borderId="0" xfId="1" applyFont="1"/>
    <xf numFmtId="0" fontId="6" fillId="0" borderId="0" xfId="0" applyFont="1"/>
    <xf numFmtId="0" fontId="8" fillId="3" borderId="0" xfId="0" applyFont="1" applyFill="1" applyAlignment="1">
      <alignment horizontal="center" vertical="center"/>
    </xf>
    <xf numFmtId="0" fontId="9" fillId="3" borderId="0" xfId="0" applyFont="1" applyFill="1" applyAlignment="1">
      <alignment horizontal="center" vertical="center"/>
    </xf>
    <xf numFmtId="0" fontId="0" fillId="0" borderId="0" xfId="0" applyAlignment="1">
      <alignment horizontal="center" vertical="center"/>
    </xf>
    <xf numFmtId="0" fontId="0" fillId="0" borderId="0" xfId="0" applyAlignment="1">
      <alignment horizontal="left" vertical="center"/>
    </xf>
    <xf numFmtId="0" fontId="0" fillId="0" borderId="0" xfId="0" pivotButton="1" applyAlignment="1">
      <alignment horizontal="center" vertical="center"/>
    </xf>
    <xf numFmtId="0" fontId="6" fillId="0" borderId="0" xfId="0" applyFont="1" applyAlignment="1">
      <alignment horizontal="center" vertical="center"/>
    </xf>
  </cellXfs>
  <cellStyles count="2">
    <cellStyle name="Normal" xfId="0" builtinId="0"/>
    <cellStyle name="Percent" xfId="1" builtinId="5"/>
  </cellStyles>
  <dxfs count="36">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bgColor theme="5" tint="0.59996337778862885"/>
        </patternFill>
      </fill>
      <border>
        <left style="thin">
          <color auto="1"/>
        </left>
        <right style="thin">
          <color auto="1"/>
        </right>
        <vertical/>
        <horizontal/>
      </border>
    </dxf>
    <dxf>
      <fill>
        <patternFill patternType="solid">
          <bgColor rgb="FF00B050"/>
        </patternFill>
      </fill>
    </dxf>
    <dxf>
      <fill>
        <patternFill patternType="solid">
          <bgColor rgb="FF00B050"/>
        </patternFill>
      </fill>
    </dxf>
    <dxf>
      <alignment vertical="center"/>
    </dxf>
    <dxf>
      <alignment vertical="center"/>
    </dxf>
    <dxf>
      <alignment vertical="center"/>
    </dxf>
    <dxf>
      <alignment horizontal="center"/>
    </dxf>
    <dxf>
      <alignment horizontal="center"/>
    </dxf>
    <dxf>
      <alignment horizontal="center"/>
    </dxf>
    <dxf>
      <fill>
        <patternFill patternType="solid">
          <bgColor rgb="FF00B050"/>
        </patternFill>
      </fill>
    </dxf>
    <dxf>
      <font>
        <b/>
        <color theme="1"/>
      </font>
      <border>
        <bottom style="thin">
          <color rgb="FF4F81BD"/>
        </bottom>
        <vertical/>
        <horizontal/>
      </border>
    </dxf>
    <dxf>
      <font>
        <color theme="1"/>
      </font>
      <border>
        <left style="thin">
          <color rgb="FF4F81BD"/>
        </left>
        <right style="thin">
          <color rgb="FF4F81BD"/>
        </right>
        <top style="thin">
          <color rgb="FF4F81BD"/>
        </top>
        <bottom style="thin">
          <color rgb="FF4F81BD"/>
        </bottom>
        <vertical/>
        <horizontal/>
      </border>
    </dxf>
    <dxf>
      <font>
        <sz val="14"/>
        <name val="Arial Black"/>
        <family val="2"/>
        <scheme val="major"/>
      </font>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rial"/>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border>
        <left style="thin">
          <color theme="0" tint="-0.14996795556505021"/>
        </left>
        <right style="thin">
          <color theme="0" tint="-0.14996795556505021"/>
        </right>
        <top style="thin">
          <color theme="0" tint="-0.14996795556505021"/>
        </top>
        <bottom style="thin">
          <color theme="0" tint="-0.14996795556505021"/>
        </bottom>
      </border>
    </dxf>
  </dxfs>
  <tableStyles count="3" defaultTableStyle="TableStyleMedium2" defaultPivotStyle="PivotStyleLight16">
    <tableStyle name="Call Center Slicer" pivot="0" table="0" count="8" xr9:uid="{50741BAD-5579-4F2F-996B-62F5EBD6C56F}">
      <tableStyleElement type="headerRow" dxfId="20"/>
    </tableStyle>
    <tableStyle name="Slicer Style 1" pivot="0" table="0" count="1" xr9:uid="{25BABDA2-DB3D-41F6-98D0-3EE7CBB0176F}">
      <tableStyleElement type="wholeTable" dxfId="35"/>
    </tableStyle>
    <tableStyle name="SlicerStyleOther2 2" pivot="0" table="0" count="10" xr9:uid="{BAF31455-ABF3-4B60-8F2E-3CA4C69DE4F7}">
      <tableStyleElement type="wholeTable" dxfId="19"/>
      <tableStyleElement type="headerRow" dxfId="18"/>
    </tableStyle>
  </tableStyles>
  <extLst>
    <ext xmlns:x14="http://schemas.microsoft.com/office/spreadsheetml/2009/9/main" uri="{46F421CA-312F-682f-3DD2-61675219B42D}">
      <x14:dxfs count="15">
        <dxf>
          <font>
            <color theme="1"/>
          </font>
          <fill>
            <patternFill patternType="solid">
              <fgColor auto="1"/>
              <bgColor rgb="FF92D050"/>
            </pattern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auto="1"/>
              <bgColor rgb="FF00B050"/>
            </patternFill>
          </fill>
          <border>
            <left style="thin">
              <color rgb="FF999999"/>
            </left>
            <right style="thin">
              <color rgb="FF999999"/>
            </right>
            <top style="thin">
              <color rgb="FF999999"/>
            </top>
            <bottom style="thin">
              <color rgb="FF999999"/>
            </bottom>
            <vertical/>
            <horizontal/>
          </border>
        </dxf>
        <dxf>
          <font>
            <color theme="1"/>
          </font>
          <fill>
            <patternFill patternType="solid">
              <fgColor auto="1"/>
              <bgColor theme="0" tint="-0.14996795556505021"/>
            </pattern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ill>
            <patternFill>
              <bgColor theme="0" tint="-0.14996795556505021"/>
            </patternFill>
          </fill>
        </dxf>
        <dxf>
          <fill>
            <patternFill>
              <bgColor rgb="FF92D050"/>
            </patternFill>
          </fill>
        </dxf>
        <dxf>
          <fill>
            <patternFill>
              <bgColor rgb="FF00B050"/>
            </patternFill>
          </fill>
        </dxf>
        <dxf>
          <font>
            <b val="0"/>
            <i val="0"/>
            <sz val="11"/>
            <name val="Arial"/>
            <family val="2"/>
            <scheme val="minor"/>
          </font>
        </dxf>
        <dxf>
          <font>
            <b val="0"/>
            <i val="0"/>
            <sz val="11"/>
            <name val="Arial"/>
            <family val="2"/>
            <scheme val="minor"/>
          </font>
        </dxf>
        <dxf>
          <font>
            <b val="0"/>
            <i val="0"/>
            <sz val="12"/>
            <name val="Arial"/>
            <family val="2"/>
            <scheme val="minor"/>
          </font>
        </dxf>
        <dxf>
          <font>
            <b/>
            <i val="0"/>
            <sz val="12"/>
            <name val="Arial"/>
            <family val="2"/>
            <scheme val="minor"/>
          </font>
        </dxf>
      </x14:dxfs>
    </ext>
    <ext xmlns:x14="http://schemas.microsoft.com/office/spreadsheetml/2009/9/main" uri="{EB79DEF2-80B8-43e5-95BD-54CBDDF9020C}">
      <x14:slicerStyles defaultSlicerStyle="SlicerStyleLight1">
        <x14:slicerStyle name="Call Center Slicer">
          <x14:slicerStyleElements>
            <x14:slicerStyleElement type="unselectedItemWithData" dxfId="13"/>
            <x14:slicerStyleElement type="unselectedItemWithNoData" dxfId="12"/>
            <x14:slicerStyleElement type="selectedItemWithData" dxfId="14"/>
            <x14:slicerStyleElement type="selectedItemWithNoData" dxfId="11"/>
            <x14:slicerStyleElement type="hoveredUnselectedItemWithData" dxfId="8"/>
            <x14:slicerStyleElement type="hoveredSelectedItemWithData" dxfId="10"/>
            <x14:slicerStyleElement type="hoveredSelectedItemWithNoData" dxfId="9"/>
          </x14:slicerStyleElements>
        </x14:slicerStyle>
        <x14:slicerStyle name="SlicerStyleOther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22/10/relationships/richValueRel" Target="richData/richValueRel.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Dashboard Project.xlsx]Pivots!Weekly Trend</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Pivots!$H$22</c:f>
              <c:strCache>
                <c:ptCount val="1"/>
                <c:pt idx="0">
                  <c:v>Total</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Pivots!$G$23:$G$30</c:f>
              <c:strCache>
                <c:ptCount val="7"/>
                <c:pt idx="0">
                  <c:v>Friday</c:v>
                </c:pt>
                <c:pt idx="1">
                  <c:v>Monday</c:v>
                </c:pt>
                <c:pt idx="2">
                  <c:v>Saturday</c:v>
                </c:pt>
                <c:pt idx="3">
                  <c:v>Sunday</c:v>
                </c:pt>
                <c:pt idx="4">
                  <c:v>Thursday</c:v>
                </c:pt>
                <c:pt idx="5">
                  <c:v>Tuesday</c:v>
                </c:pt>
                <c:pt idx="6">
                  <c:v>Wednesday</c:v>
                </c:pt>
              </c:strCache>
            </c:strRef>
          </c:cat>
          <c:val>
            <c:numRef>
              <c:f>Pivots!$H$23:$H$30</c:f>
              <c:numCache>
                <c:formatCode>#,##0</c:formatCode>
                <c:ptCount val="7"/>
                <c:pt idx="0">
                  <c:v>32</c:v>
                </c:pt>
                <c:pt idx="1">
                  <c:v>22</c:v>
                </c:pt>
                <c:pt idx="2">
                  <c:v>38</c:v>
                </c:pt>
                <c:pt idx="3">
                  <c:v>27</c:v>
                </c:pt>
                <c:pt idx="4">
                  <c:v>27</c:v>
                </c:pt>
                <c:pt idx="5">
                  <c:v>27</c:v>
                </c:pt>
                <c:pt idx="6">
                  <c:v>27</c:v>
                </c:pt>
              </c:numCache>
            </c:numRef>
          </c:val>
          <c:extLst>
            <c:ext xmlns:c16="http://schemas.microsoft.com/office/drawing/2014/chart" uri="{C3380CC4-5D6E-409C-BE32-E72D297353CC}">
              <c16:uniqueId val="{00000000-CD2C-4D49-A384-5583F239A976}"/>
            </c:ext>
          </c:extLst>
        </c:ser>
        <c:dLbls>
          <c:dLblPos val="outEnd"/>
          <c:showLegendKey val="0"/>
          <c:showVal val="1"/>
          <c:showCatName val="0"/>
          <c:showSerName val="0"/>
          <c:showPercent val="0"/>
          <c:showBubbleSize val="0"/>
        </c:dLbls>
        <c:gapWidth val="25"/>
        <c:axId val="720434656"/>
        <c:axId val="720436736"/>
      </c:barChart>
      <c:catAx>
        <c:axId val="720434656"/>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436736"/>
        <c:crosses val="autoZero"/>
        <c:auto val="1"/>
        <c:lblAlgn val="ctr"/>
        <c:lblOffset val="100"/>
        <c:noMultiLvlLbl val="0"/>
      </c:catAx>
      <c:valAx>
        <c:axId val="720436736"/>
        <c:scaling>
          <c:orientation val="minMax"/>
        </c:scaling>
        <c:delete val="1"/>
        <c:axPos val="t"/>
        <c:numFmt formatCode="#,##0" sourceLinked="1"/>
        <c:majorTickMark val="none"/>
        <c:minorTickMark val="none"/>
        <c:tickLblPos val="nextTo"/>
        <c:crossAx val="720434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Dashboard Project.xlsx]Pivots!Monthly Trend</c:name>
    <c:fmtId val="4"/>
  </c:pivotSource>
  <c:chart>
    <c:title>
      <c:tx>
        <c:rich>
          <a:bodyPr rot="0" spcFirstLastPara="1" vertOverflow="ellipsis" vert="horz" wrap="square" anchor="ctr" anchorCtr="1"/>
          <a:lstStyle/>
          <a:p>
            <a:pPr>
              <a:defRPr sz="1600" b="1" i="0" u="none" strike="noStrike" kern="1200" spc="0" baseline="0">
                <a:solidFill>
                  <a:schemeClr val="bg1">
                    <a:lumMod val="50000"/>
                  </a:schemeClr>
                </a:solidFill>
                <a:latin typeface="+mn-lt"/>
                <a:ea typeface="+mn-ea"/>
                <a:cs typeface="+mn-cs"/>
              </a:defRPr>
            </a:pPr>
            <a:r>
              <a:rPr lang="en-US" sz="1600" b="1">
                <a:solidFill>
                  <a:schemeClr val="bg1">
                    <a:lumMod val="50000"/>
                  </a:schemeClr>
                </a:solidFill>
              </a:rPr>
              <a:t>Call</a:t>
            </a:r>
            <a:r>
              <a:rPr lang="en-US" sz="1600" b="1" baseline="0">
                <a:solidFill>
                  <a:schemeClr val="bg1">
                    <a:lumMod val="50000"/>
                  </a:schemeClr>
                </a:solidFill>
              </a:rPr>
              <a:t> Trend</a:t>
            </a:r>
          </a:p>
        </c:rich>
      </c:tx>
      <c:layout>
        <c:manualLayout>
          <c:xMode val="edge"/>
          <c:yMode val="edge"/>
          <c:x val="2.4798990485781942E-2"/>
          <c:y val="2.9535856801483771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bg1">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rgbClr val="92D050">
                  <a:alpha val="50000"/>
                  <a:lumMod val="70000"/>
                  <a:lumOff val="30000"/>
                </a:srgbClr>
              </a:gs>
              <a:gs pos="0">
                <a:srgbClr val="00B050">
                  <a:alpha val="70000"/>
                </a:srgb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8100" cap="rnd">
            <a:solidFill>
              <a:srgbClr val="00B050"/>
            </a:solidFill>
            <a:round/>
          </a:ln>
          <a:effectLst/>
        </c:spPr>
        <c:marker>
          <c:symbol val="circle"/>
          <c:size val="6"/>
          <c:spPr>
            <a:solidFill>
              <a:schemeClr val="tx1"/>
            </a:solidFill>
            <a:ln w="25400">
              <a:solidFill>
                <a:schemeClr val="bg1">
                  <a:lumMod val="95000"/>
                  <a:alpha val="99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Pivots!$C$22</c:f>
              <c:strCache>
                <c:ptCount val="1"/>
                <c:pt idx="0">
                  <c:v>Call Count2</c:v>
                </c:pt>
              </c:strCache>
            </c:strRef>
          </c:tx>
          <c:spPr>
            <a:gradFill>
              <a:gsLst>
                <a:gs pos="100000">
                  <a:srgbClr val="92D050">
                    <a:alpha val="50000"/>
                    <a:lumMod val="70000"/>
                    <a:lumOff val="30000"/>
                  </a:srgbClr>
                </a:gs>
                <a:gs pos="0">
                  <a:srgbClr val="00B050">
                    <a:alpha val="70000"/>
                  </a:srgbClr>
                </a:gs>
              </a:gsLst>
              <a:lin ang="5400000" scaled="1"/>
            </a:gradFill>
            <a:ln>
              <a:noFill/>
            </a:ln>
            <a:effectLst/>
          </c:spPr>
          <c:cat>
            <c:strRef>
              <c:f>Pivots!$A$23:$A$35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Pivots!$C$23:$C$35</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extLst>
            <c:ext xmlns:c16="http://schemas.microsoft.com/office/drawing/2014/chart" uri="{C3380CC4-5D6E-409C-BE32-E72D297353CC}">
              <c16:uniqueId val="{00000000-80BA-46C5-BD75-4DD6DD7CF7D1}"/>
            </c:ext>
          </c:extLst>
        </c:ser>
        <c:dLbls>
          <c:showLegendKey val="0"/>
          <c:showVal val="0"/>
          <c:showCatName val="0"/>
          <c:showSerName val="0"/>
          <c:showPercent val="0"/>
          <c:showBubbleSize val="0"/>
        </c:dLbls>
        <c:axId val="729795152"/>
        <c:axId val="729793904"/>
      </c:areaChart>
      <c:lineChart>
        <c:grouping val="standard"/>
        <c:varyColors val="0"/>
        <c:ser>
          <c:idx val="0"/>
          <c:order val="0"/>
          <c:tx>
            <c:strRef>
              <c:f>Pivots!$B$22</c:f>
              <c:strCache>
                <c:ptCount val="1"/>
                <c:pt idx="0">
                  <c:v>Call Count</c:v>
                </c:pt>
              </c:strCache>
            </c:strRef>
          </c:tx>
          <c:spPr>
            <a:ln w="38100" cap="rnd">
              <a:solidFill>
                <a:srgbClr val="00B050"/>
              </a:solidFill>
              <a:round/>
            </a:ln>
            <a:effectLst/>
          </c:spPr>
          <c:marker>
            <c:symbol val="circle"/>
            <c:size val="6"/>
            <c:spPr>
              <a:solidFill>
                <a:schemeClr val="tx1"/>
              </a:solidFill>
              <a:ln w="25400">
                <a:solidFill>
                  <a:schemeClr val="bg1">
                    <a:lumMod val="95000"/>
                    <a:alpha val="99000"/>
                  </a:schemeClr>
                </a:solidFill>
              </a:ln>
              <a:effectLst/>
            </c:spPr>
          </c:marker>
          <c:cat>
            <c:strRef>
              <c:f>Pivots!$A$23:$A$35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Pivots!$B$23:$B$35</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smooth val="0"/>
          <c:extLst>
            <c:ext xmlns:c16="http://schemas.microsoft.com/office/drawing/2014/chart" uri="{C3380CC4-5D6E-409C-BE32-E72D297353CC}">
              <c16:uniqueId val="{00000001-80BA-46C5-BD75-4DD6DD7CF7D1}"/>
            </c:ext>
          </c:extLst>
        </c:ser>
        <c:dLbls>
          <c:showLegendKey val="0"/>
          <c:showVal val="0"/>
          <c:showCatName val="0"/>
          <c:showSerName val="0"/>
          <c:showPercent val="0"/>
          <c:showBubbleSize val="0"/>
        </c:dLbls>
        <c:marker val="1"/>
        <c:smooth val="0"/>
        <c:axId val="729795152"/>
        <c:axId val="729793904"/>
      </c:lineChart>
      <c:catAx>
        <c:axId val="7297951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793904"/>
        <c:crosses val="autoZero"/>
        <c:auto val="1"/>
        <c:lblAlgn val="ctr"/>
        <c:lblOffset val="100"/>
        <c:noMultiLvlLbl val="0"/>
      </c:catAx>
      <c:valAx>
        <c:axId val="729793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795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600" b="1" i="0" u="none" strike="noStrike" kern="1200" spc="0" baseline="0">
                <a:solidFill>
                  <a:schemeClr val="bg1">
                    <a:lumMod val="50000"/>
                  </a:schemeClr>
                </a:solidFill>
                <a:latin typeface="+mn-lt"/>
                <a:ea typeface="+mn-ea"/>
                <a:cs typeface="+mn-cs"/>
              </a:defRPr>
            </a:pPr>
            <a:r>
              <a:rPr lang="en-US" sz="1600" b="1" i="0" u="none" strike="noStrike" kern="1200" spc="0" baseline="0">
                <a:solidFill>
                  <a:schemeClr val="bg1">
                    <a:lumMod val="50000"/>
                  </a:schemeClr>
                </a:solidFill>
                <a:latin typeface="+mn-lt"/>
                <a:ea typeface="+mn-ea"/>
                <a:cs typeface="+mn-cs"/>
              </a:rPr>
              <a:t>Amount</a:t>
            </a:r>
          </a:p>
        </c:rich>
      </c:tx>
      <c:layout>
        <c:manualLayout>
          <c:xMode val="edge"/>
          <c:yMode val="edge"/>
          <c:x val="6.765555267779215E-2"/>
          <c:y val="1.7177929876849799E-2"/>
        </c:manualLayout>
      </c:layout>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chemeClr val="bg1">
                  <a:lumMod val="50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Pivots!$E$43:$E$47</c:f>
              <c:strCache>
                <c:ptCount val="5"/>
                <c:pt idx="0">
                  <c:v>R01</c:v>
                </c:pt>
                <c:pt idx="1">
                  <c:v>R02</c:v>
                </c:pt>
                <c:pt idx="2">
                  <c:v>R03</c:v>
                </c:pt>
                <c:pt idx="3">
                  <c:v>R04</c:v>
                </c:pt>
                <c:pt idx="4">
                  <c:v>R05</c:v>
                </c:pt>
              </c:strCache>
            </c:strRef>
          </c:cat>
          <c:val>
            <c:numRef>
              <c:f>Pivots!$G$43:$G$47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25C1-4813-95DF-C7F763275AFE}"/>
            </c:ext>
          </c:extLst>
        </c:ser>
        <c:ser>
          <c:idx val="1"/>
          <c:order val="1"/>
          <c:tx>
            <c:strRef>
              <c:f>Pivots!$I$42</c:f>
              <c:strCache>
                <c:ptCount val="1"/>
                <c:pt idx="0">
                  <c:v>Sel. Amount</c:v>
                </c:pt>
              </c:strCache>
            </c:strRef>
          </c:tx>
          <c:spPr>
            <a:gradFill>
              <a:gsLst>
                <a:gs pos="100000">
                  <a:srgbClr val="92D050"/>
                </a:gs>
                <a:gs pos="0">
                  <a:srgbClr val="00B050"/>
                </a:gs>
              </a:gsLst>
              <a:lin ang="6600000" scaled="0"/>
            </a:gradFill>
            <a:ln>
              <a:noFill/>
            </a:ln>
            <a:effectLst/>
          </c:spPr>
          <c:invertIfNegative val="0"/>
          <c:dPt>
            <c:idx val="1"/>
            <c:invertIfNegative val="0"/>
            <c:bubble3D val="0"/>
            <c:spPr>
              <a:gradFill>
                <a:gsLst>
                  <a:gs pos="100000">
                    <a:srgbClr val="92D050"/>
                  </a:gs>
                  <a:gs pos="0">
                    <a:srgbClr val="00B050"/>
                  </a:gs>
                </a:gsLst>
                <a:lin ang="6600000" scaled="0"/>
              </a:gradFill>
              <a:ln>
                <a:noFill/>
              </a:ln>
              <a:effectLst/>
            </c:spPr>
            <c:extLst>
              <c:ext xmlns:c16="http://schemas.microsoft.com/office/drawing/2014/chart" uri="{C3380CC4-5D6E-409C-BE32-E72D297353CC}">
                <c16:uniqueId val="{00000002-25C1-4813-95DF-C7F763275AFE}"/>
              </c:ext>
            </c:extLst>
          </c:dPt>
          <c:dLbls>
            <c:delete val="1"/>
          </c:dLbls>
          <c:val>
            <c:numRef>
              <c:f>Pivots!$I$43:$I$47</c:f>
              <c:numCache>
                <c:formatCode>General</c:formatCode>
                <c:ptCount val="5"/>
                <c:pt idx="0">
                  <c:v>#N/A</c:v>
                </c:pt>
                <c:pt idx="1">
                  <c:v>#N/A</c:v>
                </c:pt>
                <c:pt idx="2">
                  <c:v>#N/A</c:v>
                </c:pt>
                <c:pt idx="3">
                  <c:v>#N/A</c:v>
                </c:pt>
                <c:pt idx="4">
                  <c:v>20104</c:v>
                </c:pt>
              </c:numCache>
            </c:numRef>
          </c:val>
          <c:extLst>
            <c:ext xmlns:c16="http://schemas.microsoft.com/office/drawing/2014/chart" uri="{C3380CC4-5D6E-409C-BE32-E72D297353CC}">
              <c16:uniqueId val="{00000003-25C1-4813-95DF-C7F763275AFE}"/>
            </c:ext>
          </c:extLst>
        </c:ser>
        <c:dLbls>
          <c:dLblPos val="outEnd"/>
          <c:showLegendKey val="0"/>
          <c:showVal val="1"/>
          <c:showCatName val="0"/>
          <c:showSerName val="0"/>
          <c:showPercent val="0"/>
          <c:showBubbleSize val="0"/>
        </c:dLbls>
        <c:gapWidth val="25"/>
        <c:overlap val="100"/>
        <c:axId val="566774224"/>
        <c:axId val="566776304"/>
      </c:barChart>
      <c:catAx>
        <c:axId val="566774224"/>
        <c:scaling>
          <c:orientation val="maxMin"/>
        </c:scaling>
        <c:delete val="1"/>
        <c:axPos val="l"/>
        <c:numFmt formatCode="General" sourceLinked="1"/>
        <c:majorTickMark val="none"/>
        <c:minorTickMark val="none"/>
        <c:tickLblPos val="nextTo"/>
        <c:crossAx val="566776304"/>
        <c:crosses val="autoZero"/>
        <c:auto val="1"/>
        <c:lblAlgn val="ctr"/>
        <c:lblOffset val="100"/>
        <c:noMultiLvlLbl val="0"/>
      </c:catAx>
      <c:valAx>
        <c:axId val="566776304"/>
        <c:scaling>
          <c:orientation val="minMax"/>
        </c:scaling>
        <c:delete val="1"/>
        <c:axPos val="t"/>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crossAx val="566774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600" b="1" i="0" u="none" strike="noStrike" kern="1200" spc="0" baseline="0">
                <a:solidFill>
                  <a:schemeClr val="bg1">
                    <a:lumMod val="50000"/>
                  </a:schemeClr>
                </a:solidFill>
                <a:latin typeface="+mn-lt"/>
                <a:ea typeface="+mn-ea"/>
                <a:cs typeface="+mn-cs"/>
              </a:defRPr>
            </a:pPr>
            <a:r>
              <a:rPr lang="en-US" sz="1600" b="1" i="0" u="none" strike="noStrike" kern="1200" spc="0" baseline="0">
                <a:solidFill>
                  <a:schemeClr val="bg1">
                    <a:lumMod val="50000"/>
                  </a:schemeClr>
                </a:solidFill>
                <a:latin typeface="+mn-lt"/>
                <a:ea typeface="+mn-ea"/>
                <a:cs typeface="+mn-cs"/>
              </a:rPr>
              <a:t>Calls</a:t>
            </a:r>
          </a:p>
        </c:rich>
      </c:tx>
      <c:layout>
        <c:manualLayout>
          <c:xMode val="edge"/>
          <c:yMode val="edge"/>
          <c:x val="2.8041944700754998E-2"/>
          <c:y val="2.1518596133565757E-2"/>
        </c:manualLayout>
      </c:layout>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chemeClr val="bg1">
                  <a:lumMod val="50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Pivots!$E$43:$E$47</c:f>
              <c:strCache>
                <c:ptCount val="5"/>
                <c:pt idx="0">
                  <c:v>R01</c:v>
                </c:pt>
                <c:pt idx="1">
                  <c:v>R02</c:v>
                </c:pt>
                <c:pt idx="2">
                  <c:v>R03</c:v>
                </c:pt>
                <c:pt idx="3">
                  <c:v>R04</c:v>
                </c:pt>
                <c:pt idx="4">
                  <c:v>R05</c:v>
                </c:pt>
              </c:strCache>
            </c:strRef>
          </c:cat>
          <c:val>
            <c:numRef>
              <c:f>Pivots!$F$43:$F$47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0A1F-47E5-AC2B-45DC161EE39F}"/>
            </c:ext>
          </c:extLst>
        </c:ser>
        <c:ser>
          <c:idx val="1"/>
          <c:order val="1"/>
          <c:tx>
            <c:strRef>
              <c:f>Pivots!$H$42</c:f>
              <c:strCache>
                <c:ptCount val="1"/>
                <c:pt idx="0">
                  <c:v>Sel. Calls</c:v>
                </c:pt>
              </c:strCache>
            </c:strRef>
          </c:tx>
          <c:spPr>
            <a:gradFill>
              <a:gsLst>
                <a:gs pos="100000">
                  <a:srgbClr val="92D050"/>
                </a:gs>
                <a:gs pos="0">
                  <a:srgbClr val="00B050"/>
                </a:gs>
              </a:gsLst>
              <a:lin ang="66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Pivots!$H$43:$H$47</c:f>
              <c:numCache>
                <c:formatCode>General</c:formatCode>
                <c:ptCount val="5"/>
                <c:pt idx="0">
                  <c:v>#N/A</c:v>
                </c:pt>
                <c:pt idx="1">
                  <c:v>#N/A</c:v>
                </c:pt>
                <c:pt idx="2">
                  <c:v>#N/A</c:v>
                </c:pt>
                <c:pt idx="3">
                  <c:v>#N/A</c:v>
                </c:pt>
                <c:pt idx="4">
                  <c:v>200</c:v>
                </c:pt>
              </c:numCache>
            </c:numRef>
          </c:val>
          <c:extLst>
            <c:ext xmlns:c16="http://schemas.microsoft.com/office/drawing/2014/chart" uri="{C3380CC4-5D6E-409C-BE32-E72D297353CC}">
              <c16:uniqueId val="{00000001-0A1F-47E5-AC2B-45DC161EE39F}"/>
            </c:ext>
          </c:extLst>
        </c:ser>
        <c:dLbls>
          <c:dLblPos val="outEnd"/>
          <c:showLegendKey val="0"/>
          <c:showVal val="1"/>
          <c:showCatName val="0"/>
          <c:showSerName val="0"/>
          <c:showPercent val="0"/>
          <c:showBubbleSize val="0"/>
        </c:dLbls>
        <c:gapWidth val="25"/>
        <c:overlap val="100"/>
        <c:axId val="566774224"/>
        <c:axId val="566776304"/>
      </c:barChart>
      <c:catAx>
        <c:axId val="56677422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776304"/>
        <c:crosses val="autoZero"/>
        <c:auto val="1"/>
        <c:lblAlgn val="ctr"/>
        <c:lblOffset val="100"/>
        <c:noMultiLvlLbl val="0"/>
      </c:catAx>
      <c:valAx>
        <c:axId val="566776304"/>
        <c:scaling>
          <c:orientation val="minMax"/>
          <c:min val="0"/>
        </c:scaling>
        <c:delete val="1"/>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66774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Dashboard Project.xlsx]Pivots!PivotTable7</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00B0F0"/>
                </a:solidFill>
              </a:rPr>
              <a:t>Female</a:t>
            </a:r>
            <a:r>
              <a:rPr lang="en-US"/>
              <a:t> vs.</a:t>
            </a:r>
            <a:r>
              <a:rPr lang="en-US" baseline="0"/>
              <a:t> </a:t>
            </a:r>
            <a:r>
              <a:rPr lang="en-US" baseline="0">
                <a:solidFill>
                  <a:srgbClr val="00B050"/>
                </a:solidFill>
              </a:rPr>
              <a:t>Male</a:t>
            </a:r>
            <a:r>
              <a:rPr lang="en-US" baseline="0"/>
              <a:t> Callers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rgbClr val="00B0F0"/>
          </a:solidFill>
          <a:ln>
            <a:noFill/>
          </a:ln>
          <a:effectLst/>
        </c:spPr>
        <c:marker>
          <c:symbol val="none"/>
        </c:marker>
        <c:dLbl>
          <c:idx val="0"/>
          <c:spPr>
            <a:solidFill>
              <a:schemeClr val="bg1">
                <a:lumMod val="85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c:spPr>
        <c:marker>
          <c:symbol val="none"/>
        </c:marker>
        <c:dLbl>
          <c:idx val="0"/>
          <c:spPr>
            <a:solidFill>
              <a:schemeClr val="bg1">
                <a:lumMod val="85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Pivots!$B$61:$B$62</c:f>
              <c:strCache>
                <c:ptCount val="1"/>
                <c:pt idx="0">
                  <c:v>Female</c:v>
                </c:pt>
              </c:strCache>
            </c:strRef>
          </c:tx>
          <c:spPr>
            <a:solidFill>
              <a:srgbClr val="00B0F0"/>
            </a:solidFill>
            <a:ln>
              <a:noFill/>
            </a:ln>
            <a:effectLst/>
          </c:spPr>
          <c:invertIfNegative val="0"/>
          <c:dLbls>
            <c:spPr>
              <a:solidFill>
                <a:schemeClr val="bg1">
                  <a:lumMod val="85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Pivots!$A$63:$A$66</c:f>
              <c:strCache>
                <c:ptCount val="3"/>
                <c:pt idx="0">
                  <c:v>Herat</c:v>
                </c:pt>
                <c:pt idx="1">
                  <c:v>Kabul</c:v>
                </c:pt>
                <c:pt idx="2">
                  <c:v>Mazar</c:v>
                </c:pt>
              </c:strCache>
            </c:strRef>
          </c:cat>
          <c:val>
            <c:numRef>
              <c:f>Pivots!$B$63:$B$66</c:f>
              <c:numCache>
                <c:formatCode>#,##0</c:formatCode>
                <c:ptCount val="3"/>
                <c:pt idx="0">
                  <c:v>129</c:v>
                </c:pt>
                <c:pt idx="1">
                  <c:v>144</c:v>
                </c:pt>
                <c:pt idx="2">
                  <c:v>326</c:v>
                </c:pt>
              </c:numCache>
            </c:numRef>
          </c:val>
          <c:extLst>
            <c:ext xmlns:c16="http://schemas.microsoft.com/office/drawing/2014/chart" uri="{C3380CC4-5D6E-409C-BE32-E72D297353CC}">
              <c16:uniqueId val="{00000000-1DCC-458B-988D-62899686BF04}"/>
            </c:ext>
          </c:extLst>
        </c:ser>
        <c:ser>
          <c:idx val="1"/>
          <c:order val="1"/>
          <c:tx>
            <c:strRef>
              <c:f>Pivots!$C$61:$C$62</c:f>
              <c:strCache>
                <c:ptCount val="1"/>
                <c:pt idx="0">
                  <c:v>Male</c:v>
                </c:pt>
              </c:strCache>
            </c:strRef>
          </c:tx>
          <c:spPr>
            <a:solidFill>
              <a:srgbClr val="00B050"/>
            </a:solidFill>
            <a:ln>
              <a:noFill/>
            </a:ln>
            <a:effectLst/>
          </c:spPr>
          <c:invertIfNegative val="0"/>
          <c:dLbls>
            <c:spPr>
              <a:solidFill>
                <a:schemeClr val="bg1">
                  <a:lumMod val="85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Pivots!$A$63:$A$66</c:f>
              <c:strCache>
                <c:ptCount val="3"/>
                <c:pt idx="0">
                  <c:v>Herat</c:v>
                </c:pt>
                <c:pt idx="1">
                  <c:v>Kabul</c:v>
                </c:pt>
                <c:pt idx="2">
                  <c:v>Mazar</c:v>
                </c:pt>
              </c:strCache>
            </c:strRef>
          </c:cat>
          <c:val>
            <c:numRef>
              <c:f>Pivots!$C$63:$C$66</c:f>
              <c:numCache>
                <c:formatCode>#,##0</c:formatCode>
                <c:ptCount val="3"/>
                <c:pt idx="0">
                  <c:v>206</c:v>
                </c:pt>
                <c:pt idx="1">
                  <c:v>132</c:v>
                </c:pt>
                <c:pt idx="2">
                  <c:v>63</c:v>
                </c:pt>
              </c:numCache>
            </c:numRef>
          </c:val>
          <c:extLst>
            <c:ext xmlns:c16="http://schemas.microsoft.com/office/drawing/2014/chart" uri="{C3380CC4-5D6E-409C-BE32-E72D297353CC}">
              <c16:uniqueId val="{00000001-1DCC-458B-988D-62899686BF04}"/>
            </c:ext>
          </c:extLst>
        </c:ser>
        <c:dLbls>
          <c:dLblPos val="ctr"/>
          <c:showLegendKey val="0"/>
          <c:showVal val="1"/>
          <c:showCatName val="0"/>
          <c:showSerName val="0"/>
          <c:showPercent val="0"/>
          <c:showBubbleSize val="0"/>
        </c:dLbls>
        <c:gapWidth val="25"/>
        <c:overlap val="100"/>
        <c:axId val="1269456192"/>
        <c:axId val="1269456608"/>
      </c:barChart>
      <c:catAx>
        <c:axId val="1269456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456608"/>
        <c:crosses val="autoZero"/>
        <c:auto val="1"/>
        <c:lblAlgn val="ctr"/>
        <c:lblOffset val="100"/>
        <c:noMultiLvlLbl val="0"/>
      </c:catAx>
      <c:valAx>
        <c:axId val="1269456608"/>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269456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Dashboard Project.xlsx]Pivots!Rate Satisfaction</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92D050"/>
                </a:solidFill>
              </a:rPr>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Pivots!$B$73</c:f>
              <c:strCache>
                <c:ptCount val="1"/>
                <c:pt idx="0">
                  <c:v>Total</c:v>
                </c:pt>
              </c:strCache>
            </c:strRef>
          </c:tx>
          <c:spPr>
            <a:solidFill>
              <a:srgbClr val="92D050"/>
            </a:solidFill>
            <a:ln>
              <a:noFill/>
            </a:ln>
            <a:effectLst/>
          </c:spPr>
          <c:invertIfNegative val="0"/>
          <c:cat>
            <c:strRef>
              <c:f>Pivots!$A$74:$A$78</c:f>
              <c:strCache>
                <c:ptCount val="4"/>
                <c:pt idx="0">
                  <c:v>2</c:v>
                </c:pt>
                <c:pt idx="1">
                  <c:v>3</c:v>
                </c:pt>
                <c:pt idx="2">
                  <c:v>4</c:v>
                </c:pt>
                <c:pt idx="3">
                  <c:v>5</c:v>
                </c:pt>
              </c:strCache>
            </c:strRef>
          </c:cat>
          <c:val>
            <c:numRef>
              <c:f>Pivots!$B$74:$B$78</c:f>
              <c:numCache>
                <c:formatCode>#,##0</c:formatCode>
                <c:ptCount val="4"/>
                <c:pt idx="0">
                  <c:v>10</c:v>
                </c:pt>
                <c:pt idx="1">
                  <c:v>44</c:v>
                </c:pt>
                <c:pt idx="2">
                  <c:v>95</c:v>
                </c:pt>
                <c:pt idx="3">
                  <c:v>51</c:v>
                </c:pt>
              </c:numCache>
            </c:numRef>
          </c:val>
          <c:extLst>
            <c:ext xmlns:c16="http://schemas.microsoft.com/office/drawing/2014/chart" uri="{C3380CC4-5D6E-409C-BE32-E72D297353CC}">
              <c16:uniqueId val="{00000000-C4C3-40F3-802A-791C10C4B1D8}"/>
            </c:ext>
          </c:extLst>
        </c:ser>
        <c:dLbls>
          <c:showLegendKey val="0"/>
          <c:showVal val="0"/>
          <c:showCatName val="0"/>
          <c:showSerName val="0"/>
          <c:showPercent val="0"/>
          <c:showBubbleSize val="0"/>
        </c:dLbls>
        <c:gapWidth val="25"/>
        <c:overlap val="100"/>
        <c:axId val="717704352"/>
        <c:axId val="717698112"/>
      </c:barChart>
      <c:catAx>
        <c:axId val="71770435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698112"/>
        <c:crosses val="autoZero"/>
        <c:auto val="1"/>
        <c:lblAlgn val="ctr"/>
        <c:lblOffset val="5"/>
        <c:tickLblSkip val="1"/>
        <c:noMultiLvlLbl val="0"/>
      </c:catAx>
      <c:valAx>
        <c:axId val="717698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04352"/>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image" Target="../media/image17.jpeg"/><Relationship Id="rId2" Type="http://schemas.openxmlformats.org/officeDocument/2006/relationships/image" Target="../media/image2.sv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5.svg"/><Relationship Id="rId13" Type="http://schemas.openxmlformats.org/officeDocument/2006/relationships/chart" Target="../charts/chart3.xml"/><Relationship Id="rId3" Type="http://schemas.openxmlformats.org/officeDocument/2006/relationships/image" Target="../media/image20.png"/><Relationship Id="rId7" Type="http://schemas.openxmlformats.org/officeDocument/2006/relationships/image" Target="../media/image24.png"/><Relationship Id="rId12" Type="http://schemas.openxmlformats.org/officeDocument/2006/relationships/chart" Target="../charts/chart2.xml"/><Relationship Id="rId2" Type="http://schemas.openxmlformats.org/officeDocument/2006/relationships/image" Target="../media/image19.svg"/><Relationship Id="rId16" Type="http://schemas.openxmlformats.org/officeDocument/2006/relationships/chart" Target="../charts/chart6.xml"/><Relationship Id="rId1" Type="http://schemas.openxmlformats.org/officeDocument/2006/relationships/image" Target="../media/image18.png"/><Relationship Id="rId6" Type="http://schemas.openxmlformats.org/officeDocument/2006/relationships/image" Target="../media/image23.svg"/><Relationship Id="rId11" Type="http://schemas.openxmlformats.org/officeDocument/2006/relationships/chart" Target="../charts/chart1.xml"/><Relationship Id="rId5" Type="http://schemas.openxmlformats.org/officeDocument/2006/relationships/image" Target="../media/image22.png"/><Relationship Id="rId15" Type="http://schemas.openxmlformats.org/officeDocument/2006/relationships/chart" Target="../charts/chart5.xml"/><Relationship Id="rId10" Type="http://schemas.openxmlformats.org/officeDocument/2006/relationships/image" Target="../media/image27.svg"/><Relationship Id="rId4" Type="http://schemas.openxmlformats.org/officeDocument/2006/relationships/image" Target="../media/image21.svg"/><Relationship Id="rId9" Type="http://schemas.openxmlformats.org/officeDocument/2006/relationships/image" Target="../media/image26.pn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644769</xdr:colOff>
      <xdr:row>4</xdr:row>
      <xdr:rowOff>271609</xdr:rowOff>
    </xdr:from>
    <xdr:to>
      <xdr:col>1</xdr:col>
      <xdr:colOff>394996</xdr:colOff>
      <xdr:row>5</xdr:row>
      <xdr:rowOff>32880</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44769" y="1268071"/>
          <a:ext cx="409650" cy="391386"/>
        </a:xfrm>
        <a:prstGeom prst="rect">
          <a:avLst/>
        </a:prstGeom>
      </xdr:spPr>
    </xdr:pic>
    <xdr:clientData/>
  </xdr:twoCellAnchor>
  <xdr:twoCellAnchor editAs="oneCell">
    <xdr:from>
      <xdr:col>1</xdr:col>
      <xdr:colOff>0</xdr:colOff>
      <xdr:row>1</xdr:row>
      <xdr:rowOff>78525</xdr:rowOff>
    </xdr:from>
    <xdr:to>
      <xdr:col>1</xdr:col>
      <xdr:colOff>409650</xdr:colOff>
      <xdr:row>2</xdr:row>
      <xdr:rowOff>303198</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24423</xdr:colOff>
      <xdr:row>8</xdr:row>
      <xdr:rowOff>657</xdr:rowOff>
    </xdr:from>
    <xdr:to>
      <xdr:col>1</xdr:col>
      <xdr:colOff>434073</xdr:colOff>
      <xdr:row>10</xdr:row>
      <xdr:rowOff>31218</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3846" y="2140119"/>
          <a:ext cx="409650" cy="382254"/>
        </a:xfrm>
        <a:prstGeom prst="rect">
          <a:avLst/>
        </a:prstGeom>
      </xdr:spPr>
    </xdr:pic>
    <xdr:clientData/>
  </xdr:twoCellAnchor>
  <xdr:twoCellAnchor editAs="oneCell">
    <xdr:from>
      <xdr:col>1</xdr:col>
      <xdr:colOff>0</xdr:colOff>
      <xdr:row>3</xdr:row>
      <xdr:rowOff>89587</xdr:rowOff>
    </xdr:from>
    <xdr:to>
      <xdr:col>1</xdr:col>
      <xdr:colOff>409650</xdr:colOff>
      <xdr:row>3</xdr:row>
      <xdr:rowOff>496651</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59423" y="763664"/>
          <a:ext cx="409650" cy="407064"/>
        </a:xfrm>
        <a:prstGeom prst="rect">
          <a:avLst/>
        </a:prstGeom>
      </xdr:spPr>
    </xdr:pic>
    <xdr:clientData/>
  </xdr:twoCellAnchor>
  <xdr:twoCellAnchor editAs="oneCell">
    <xdr:from>
      <xdr:col>1</xdr:col>
      <xdr:colOff>19539</xdr:colOff>
      <xdr:row>6</xdr:row>
      <xdr:rowOff>57979</xdr:rowOff>
    </xdr:from>
    <xdr:to>
      <xdr:col>1</xdr:col>
      <xdr:colOff>429189</xdr:colOff>
      <xdr:row>6</xdr:row>
      <xdr:rowOff>448515</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78962" y="1699210"/>
          <a:ext cx="409650" cy="390536"/>
        </a:xfrm>
        <a:prstGeom prst="rect">
          <a:avLst/>
        </a:prstGeom>
      </xdr:spPr>
    </xdr:pic>
    <xdr:clientData/>
  </xdr:twoCellAnchor>
  <xdr:twoCellAnchor editAs="oneCell">
    <xdr:from>
      <xdr:col>1</xdr:col>
      <xdr:colOff>48357</xdr:colOff>
      <xdr:row>11</xdr:row>
      <xdr:rowOff>13803</xdr:rowOff>
    </xdr:from>
    <xdr:to>
      <xdr:col>1</xdr:col>
      <xdr:colOff>459837</xdr:colOff>
      <xdr:row>13</xdr:row>
      <xdr:rowOff>55326</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7780" y="2680803"/>
          <a:ext cx="411480" cy="393215"/>
        </a:xfrm>
        <a:prstGeom prst="rect">
          <a:avLst/>
        </a:prstGeom>
      </xdr:spPr>
    </xdr:pic>
    <xdr:clientData/>
  </xdr:twoCellAnchor>
  <xdr:twoCellAnchor>
    <xdr:from>
      <xdr:col>5</xdr:col>
      <xdr:colOff>0</xdr:colOff>
      <xdr:row>4</xdr:row>
      <xdr:rowOff>630114</xdr:rowOff>
    </xdr:from>
    <xdr:to>
      <xdr:col>6</xdr:col>
      <xdr:colOff>4884</xdr:colOff>
      <xdr:row>6</xdr:row>
      <xdr:rowOff>0</xdr:rowOff>
    </xdr:to>
    <xdr:pic>
      <xdr:nvPicPr>
        <xdr:cNvPr id="11" name="Picture 10" descr="Businesswoman sitting thumbs up">
          <a:extLst>
            <a:ext uri="{FF2B5EF4-FFF2-40B4-BE49-F238E27FC236}">
              <a16:creationId xmlns:a16="http://schemas.microsoft.com/office/drawing/2014/main" id="{951B1627-B2A0-A912-D09E-77BADF651512}"/>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20578" t="-1729" r="22344" b="72078"/>
        <a:stretch/>
      </xdr:blipFill>
      <xdr:spPr>
        <a:xfrm>
          <a:off x="3463192" y="2242037"/>
          <a:ext cx="698500" cy="630117"/>
        </a:xfrm>
        <a:prstGeom prst="ellipse">
          <a:avLst/>
        </a:prstGeom>
      </xdr:spPr>
    </xdr:pic>
    <xdr:clientData/>
  </xdr:twoCellAnchor>
  <xdr:twoCellAnchor>
    <xdr:from>
      <xdr:col>5</xdr:col>
      <xdr:colOff>0</xdr:colOff>
      <xdr:row>6</xdr:row>
      <xdr:rowOff>0</xdr:rowOff>
    </xdr:from>
    <xdr:to>
      <xdr:col>6</xdr:col>
      <xdr:colOff>4884</xdr:colOff>
      <xdr:row>7</xdr:row>
      <xdr:rowOff>9769</xdr:rowOff>
    </xdr:to>
    <xdr:pic>
      <xdr:nvPicPr>
        <xdr:cNvPr id="13" name="Picture 12" descr="Young boy pointing to side">
          <a:extLst>
            <a:ext uri="{FF2B5EF4-FFF2-40B4-BE49-F238E27FC236}">
              <a16:creationId xmlns:a16="http://schemas.microsoft.com/office/drawing/2014/main" id="{67A948ED-5DEC-549F-5DDB-5210AC0C90B7}"/>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8385" t="-1933" r="3465" b="73991"/>
        <a:stretch/>
      </xdr:blipFill>
      <xdr:spPr>
        <a:xfrm>
          <a:off x="3463192" y="2872154"/>
          <a:ext cx="698500" cy="639884"/>
        </a:xfrm>
        <a:prstGeom prst="ellipse">
          <a:avLst/>
        </a:prstGeom>
      </xdr:spPr>
    </xdr:pic>
    <xdr:clientData/>
  </xdr:twoCellAnchor>
  <xdr:twoCellAnchor>
    <xdr:from>
      <xdr:col>5</xdr:col>
      <xdr:colOff>0</xdr:colOff>
      <xdr:row>3</xdr:row>
      <xdr:rowOff>630114</xdr:rowOff>
    </xdr:from>
    <xdr:to>
      <xdr:col>5</xdr:col>
      <xdr:colOff>708270</xdr:colOff>
      <xdr:row>4</xdr:row>
      <xdr:rowOff>625230</xdr:rowOff>
    </xdr:to>
    <xdr:pic>
      <xdr:nvPicPr>
        <xdr:cNvPr id="15" name="Picture 14" descr="Businessman counting one">
          <a:extLst>
            <a:ext uri="{FF2B5EF4-FFF2-40B4-BE49-F238E27FC236}">
              <a16:creationId xmlns:a16="http://schemas.microsoft.com/office/drawing/2014/main" id="{13902166-6EF4-5695-416F-C5F6DC1B0D43}"/>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15538" t="511" r="14443" b="76682"/>
        <a:stretch/>
      </xdr:blipFill>
      <xdr:spPr>
        <a:xfrm>
          <a:off x="3463192" y="1611922"/>
          <a:ext cx="708270" cy="625231"/>
        </a:xfrm>
        <a:prstGeom prst="ellipse">
          <a:avLst/>
        </a:prstGeom>
      </xdr:spPr>
    </xdr:pic>
    <xdr:clientData/>
  </xdr:twoCellAnchor>
  <xdr:twoCellAnchor>
    <xdr:from>
      <xdr:col>4</xdr:col>
      <xdr:colOff>825499</xdr:colOff>
      <xdr:row>3</xdr:row>
      <xdr:rowOff>0</xdr:rowOff>
    </xdr:from>
    <xdr:to>
      <xdr:col>5</xdr:col>
      <xdr:colOff>708270</xdr:colOff>
      <xdr:row>3</xdr:row>
      <xdr:rowOff>610577</xdr:rowOff>
    </xdr:to>
    <xdr:pic>
      <xdr:nvPicPr>
        <xdr:cNvPr id="17" name="Picture 16" descr="Elderly woman smiling">
          <a:extLst>
            <a:ext uri="{FF2B5EF4-FFF2-40B4-BE49-F238E27FC236}">
              <a16:creationId xmlns:a16="http://schemas.microsoft.com/office/drawing/2014/main" id="{35F54FF1-5202-9DF8-017B-FD90D430955B}"/>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1932" t="-874" r="-1932" b="26327"/>
        <a:stretch/>
      </xdr:blipFill>
      <xdr:spPr>
        <a:xfrm>
          <a:off x="3463191" y="981808"/>
          <a:ext cx="708271" cy="610577"/>
        </a:xfrm>
        <a:prstGeom prst="ellipse">
          <a:avLst/>
        </a:prstGeom>
      </xdr:spPr>
    </xdr:pic>
    <xdr:clientData/>
  </xdr:twoCellAnchor>
  <xdr:twoCellAnchor>
    <xdr:from>
      <xdr:col>5</xdr:col>
      <xdr:colOff>0</xdr:colOff>
      <xdr:row>2</xdr:row>
      <xdr:rowOff>0</xdr:rowOff>
    </xdr:from>
    <xdr:to>
      <xdr:col>5</xdr:col>
      <xdr:colOff>683846</xdr:colOff>
      <xdr:row>2</xdr:row>
      <xdr:rowOff>620346</xdr:rowOff>
    </xdr:to>
    <xdr:pic>
      <xdr:nvPicPr>
        <xdr:cNvPr id="20" name="Picture 19">
          <a:extLst>
            <a:ext uri="{FF2B5EF4-FFF2-40B4-BE49-F238E27FC236}">
              <a16:creationId xmlns:a16="http://schemas.microsoft.com/office/drawing/2014/main" id="{C1104022-EDA3-125F-E07C-2592DAF98237}"/>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a:stretch/>
      </xdr:blipFill>
      <xdr:spPr>
        <a:xfrm>
          <a:off x="3463192" y="351692"/>
          <a:ext cx="683846" cy="620346"/>
        </a:xfrm>
        <a:prstGeom prst="ellipse">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181428</xdr:colOff>
      <xdr:row>1</xdr:row>
      <xdr:rowOff>61679</xdr:rowOff>
    </xdr:from>
    <xdr:to>
      <xdr:col>3</xdr:col>
      <xdr:colOff>598713</xdr:colOff>
      <xdr:row>6</xdr:row>
      <xdr:rowOff>29931</xdr:rowOff>
    </xdr:to>
    <xdr:sp macro="" textlink="Pivots!A4">
      <xdr:nvSpPr>
        <xdr:cNvPr id="2" name="Rectangle 1">
          <a:extLst>
            <a:ext uri="{FF2B5EF4-FFF2-40B4-BE49-F238E27FC236}">
              <a16:creationId xmlns:a16="http://schemas.microsoft.com/office/drawing/2014/main" id="{8AB819A7-ABFD-92CD-E7B0-9B2BA4314ABD}"/>
            </a:ext>
          </a:extLst>
        </xdr:cNvPr>
        <xdr:cNvSpPr/>
      </xdr:nvSpPr>
      <xdr:spPr>
        <a:xfrm>
          <a:off x="362857" y="551536"/>
          <a:ext cx="1269999" cy="875395"/>
        </a:xfrm>
        <a:prstGeom prst="rect">
          <a:avLst/>
        </a:prstGeom>
        <a:solidFill>
          <a:srgbClr val="00B050"/>
        </a:solidFill>
        <a:ln>
          <a:noFill/>
        </a:ln>
        <a:effectLst>
          <a:outerShdw blurRad="254000" dist="127000" dir="2700000" algn="tl" rotWithShape="0">
            <a:prstClr val="black">
              <a:alpha val="5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35D9E61-FFC6-4185-B687-704A18D3E26E}" type="TxLink">
            <a:rPr lang="en-US" sz="1400" b="0" i="0" u="none" strike="noStrike">
              <a:solidFill>
                <a:schemeClr val="bg1">
                  <a:lumMod val="95000"/>
                </a:schemeClr>
              </a:solidFill>
              <a:latin typeface="+mj-lt"/>
              <a:cs typeface="Arial"/>
            </a:rPr>
            <a:pPr algn="ctr"/>
            <a:t>1,000</a:t>
          </a:fld>
          <a:endParaRPr lang="en-US" sz="1400">
            <a:solidFill>
              <a:schemeClr val="bg1">
                <a:lumMod val="95000"/>
              </a:schemeClr>
            </a:solidFill>
            <a:latin typeface="+mj-lt"/>
          </a:endParaRPr>
        </a:p>
      </xdr:txBody>
    </xdr:sp>
    <xdr:clientData/>
  </xdr:twoCellAnchor>
  <xdr:twoCellAnchor>
    <xdr:from>
      <xdr:col>2</xdr:col>
      <xdr:colOff>420005</xdr:colOff>
      <xdr:row>1</xdr:row>
      <xdr:rowOff>117016</xdr:rowOff>
    </xdr:from>
    <xdr:to>
      <xdr:col>3</xdr:col>
      <xdr:colOff>343805</xdr:colOff>
      <xdr:row>3</xdr:row>
      <xdr:rowOff>28116</xdr:rowOff>
    </xdr:to>
    <xdr:sp macro="" textlink="">
      <xdr:nvSpPr>
        <xdr:cNvPr id="3" name="TextBox 2">
          <a:extLst>
            <a:ext uri="{FF2B5EF4-FFF2-40B4-BE49-F238E27FC236}">
              <a16:creationId xmlns:a16="http://schemas.microsoft.com/office/drawing/2014/main" id="{635A3458-53C8-0BE9-05B0-6F4907E5295E}"/>
            </a:ext>
          </a:extLst>
        </xdr:cNvPr>
        <xdr:cNvSpPr txBox="1"/>
      </xdr:nvSpPr>
      <xdr:spPr>
        <a:xfrm>
          <a:off x="791934" y="606873"/>
          <a:ext cx="586014" cy="273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lumMod val="85000"/>
                </a:schemeClr>
              </a:solidFill>
            </a:rPr>
            <a:t>Calls</a:t>
          </a:r>
        </a:p>
      </xdr:txBody>
    </xdr:sp>
    <xdr:clientData/>
  </xdr:twoCellAnchor>
  <xdr:twoCellAnchor>
    <xdr:from>
      <xdr:col>2</xdr:col>
      <xdr:colOff>419100</xdr:colOff>
      <xdr:row>4</xdr:row>
      <xdr:rowOff>96149</xdr:rowOff>
    </xdr:from>
    <xdr:to>
      <xdr:col>3</xdr:col>
      <xdr:colOff>260350</xdr:colOff>
      <xdr:row>6</xdr:row>
      <xdr:rowOff>7250</xdr:rowOff>
    </xdr:to>
    <xdr:sp macro="" textlink="Pivots!A13">
      <xdr:nvSpPr>
        <xdr:cNvPr id="4" name="TextBox 3">
          <a:extLst>
            <a:ext uri="{FF2B5EF4-FFF2-40B4-BE49-F238E27FC236}">
              <a16:creationId xmlns:a16="http://schemas.microsoft.com/office/drawing/2014/main" id="{E2EE4289-6052-4EA6-9E5F-57BEB919F3E3}"/>
            </a:ext>
          </a:extLst>
        </xdr:cNvPr>
        <xdr:cNvSpPr txBox="1"/>
      </xdr:nvSpPr>
      <xdr:spPr>
        <a:xfrm>
          <a:off x="791029" y="1130292"/>
          <a:ext cx="503464" cy="2739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284FDEA-0A0B-4F90-80B8-D7BAC632864D}" type="TxLink">
            <a:rPr lang="en-US" sz="1200" b="0" i="0" u="none" strike="noStrike">
              <a:solidFill>
                <a:schemeClr val="bg1">
                  <a:lumMod val="85000"/>
                </a:schemeClr>
              </a:solidFill>
              <a:latin typeface="Arial"/>
              <a:cs typeface="Arial"/>
            </a:rPr>
            <a:t>200</a:t>
          </a:fld>
          <a:endParaRPr lang="en-US" sz="1200">
            <a:solidFill>
              <a:schemeClr val="bg1">
                <a:lumMod val="85000"/>
              </a:schemeClr>
            </a:solidFill>
          </a:endParaRPr>
        </a:p>
      </xdr:txBody>
    </xdr:sp>
    <xdr:clientData/>
  </xdr:twoCellAnchor>
  <xdr:twoCellAnchor>
    <xdr:from>
      <xdr:col>1</xdr:col>
      <xdr:colOff>160566</xdr:colOff>
      <xdr:row>6</xdr:row>
      <xdr:rowOff>167820</xdr:rowOff>
    </xdr:from>
    <xdr:to>
      <xdr:col>3</xdr:col>
      <xdr:colOff>598714</xdr:colOff>
      <xdr:row>11</xdr:row>
      <xdr:rowOff>156930</xdr:rowOff>
    </xdr:to>
    <xdr:sp macro="" textlink="Pivots!B4">
      <xdr:nvSpPr>
        <xdr:cNvPr id="5" name="Rectangle 4">
          <a:extLst>
            <a:ext uri="{FF2B5EF4-FFF2-40B4-BE49-F238E27FC236}">
              <a16:creationId xmlns:a16="http://schemas.microsoft.com/office/drawing/2014/main" id="{6DCD716D-63C9-4B86-A290-A3B2B50B3476}"/>
            </a:ext>
          </a:extLst>
        </xdr:cNvPr>
        <xdr:cNvSpPr/>
      </xdr:nvSpPr>
      <xdr:spPr>
        <a:xfrm>
          <a:off x="341995" y="1564820"/>
          <a:ext cx="1290862" cy="914396"/>
        </a:xfrm>
        <a:prstGeom prst="rect">
          <a:avLst/>
        </a:prstGeom>
        <a:solidFill>
          <a:srgbClr val="00B050"/>
        </a:solidFill>
        <a:ln>
          <a:noFill/>
        </a:ln>
        <a:effectLst>
          <a:outerShdw blurRad="254000" dist="127000" dir="2700000" algn="tl" rotWithShape="0">
            <a:prstClr val="black">
              <a:alpha val="5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8C6BAE5-4403-4F58-9327-812AA8630B81}" type="TxLink">
            <a:rPr lang="en-US" sz="1400" b="0" i="0" u="none" strike="noStrike">
              <a:solidFill>
                <a:schemeClr val="bg1">
                  <a:lumMod val="95000"/>
                </a:schemeClr>
              </a:solidFill>
              <a:latin typeface="+mj-lt"/>
              <a:ea typeface="+mn-ea"/>
              <a:cs typeface="Arial"/>
            </a:rPr>
            <a:pPr marL="0" indent="0" algn="ctr"/>
            <a:t>$96,623</a:t>
          </a:fld>
          <a:endParaRPr lang="en-US" sz="1400" b="0" i="0" u="none" strike="noStrike">
            <a:solidFill>
              <a:schemeClr val="bg1">
                <a:lumMod val="95000"/>
              </a:schemeClr>
            </a:solidFill>
            <a:latin typeface="+mj-lt"/>
            <a:ea typeface="+mn-ea"/>
            <a:cs typeface="Arial"/>
          </a:endParaRPr>
        </a:p>
      </xdr:txBody>
    </xdr:sp>
    <xdr:clientData/>
  </xdr:twoCellAnchor>
  <xdr:twoCellAnchor>
    <xdr:from>
      <xdr:col>2</xdr:col>
      <xdr:colOff>335638</xdr:colOff>
      <xdr:row>7</xdr:row>
      <xdr:rowOff>2720</xdr:rowOff>
    </xdr:from>
    <xdr:to>
      <xdr:col>3</xdr:col>
      <xdr:colOff>480786</xdr:colOff>
      <xdr:row>8</xdr:row>
      <xdr:rowOff>138787</xdr:rowOff>
    </xdr:to>
    <xdr:sp macro="" textlink="">
      <xdr:nvSpPr>
        <xdr:cNvPr id="6" name="TextBox 5">
          <a:extLst>
            <a:ext uri="{FF2B5EF4-FFF2-40B4-BE49-F238E27FC236}">
              <a16:creationId xmlns:a16="http://schemas.microsoft.com/office/drawing/2014/main" id="{D9F1246C-C5C1-48C1-9C9D-5F60C0BD6A12}"/>
            </a:ext>
          </a:extLst>
        </xdr:cNvPr>
        <xdr:cNvSpPr txBox="1"/>
      </xdr:nvSpPr>
      <xdr:spPr>
        <a:xfrm>
          <a:off x="707567" y="1581149"/>
          <a:ext cx="807362" cy="317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lumMod val="85000"/>
                </a:schemeClr>
              </a:solidFill>
            </a:rPr>
            <a:t>Amount</a:t>
          </a:r>
        </a:p>
      </xdr:txBody>
    </xdr:sp>
    <xdr:clientData/>
  </xdr:twoCellAnchor>
  <xdr:twoCellAnchor>
    <xdr:from>
      <xdr:col>2</xdr:col>
      <xdr:colOff>271236</xdr:colOff>
      <xdr:row>10</xdr:row>
      <xdr:rowOff>75288</xdr:rowOff>
    </xdr:from>
    <xdr:to>
      <xdr:col>3</xdr:col>
      <xdr:colOff>362857</xdr:colOff>
      <xdr:row>11</xdr:row>
      <xdr:rowOff>147857</xdr:rowOff>
    </xdr:to>
    <xdr:sp macro="" textlink="Pivots!B13">
      <xdr:nvSpPr>
        <xdr:cNvPr id="7" name="TextBox 6">
          <a:extLst>
            <a:ext uri="{FF2B5EF4-FFF2-40B4-BE49-F238E27FC236}">
              <a16:creationId xmlns:a16="http://schemas.microsoft.com/office/drawing/2014/main" id="{A8963948-C53A-40F8-AFB3-2474F059105F}"/>
            </a:ext>
          </a:extLst>
        </xdr:cNvPr>
        <xdr:cNvSpPr txBox="1"/>
      </xdr:nvSpPr>
      <xdr:spPr>
        <a:xfrm>
          <a:off x="643165" y="2198002"/>
          <a:ext cx="753835" cy="272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A479B56-15B7-454F-83BD-087D0B6195AC}" type="TxLink">
            <a:rPr lang="en-US" sz="1200" b="0" i="0" u="none" strike="noStrike">
              <a:solidFill>
                <a:schemeClr val="bg1">
                  <a:lumMod val="85000"/>
                </a:schemeClr>
              </a:solidFill>
              <a:latin typeface="Arial"/>
              <a:ea typeface="+mn-ea"/>
              <a:cs typeface="Arial"/>
            </a:rPr>
            <a:pPr marL="0" indent="0"/>
            <a:t>$20,104</a:t>
          </a:fld>
          <a:endParaRPr lang="en-US" sz="1200" b="0" i="0" u="none" strike="noStrike">
            <a:solidFill>
              <a:schemeClr val="bg1">
                <a:lumMod val="85000"/>
              </a:schemeClr>
            </a:solidFill>
            <a:latin typeface="Arial"/>
            <a:ea typeface="+mn-ea"/>
            <a:cs typeface="Arial"/>
          </a:endParaRPr>
        </a:p>
      </xdr:txBody>
    </xdr:sp>
    <xdr:clientData/>
  </xdr:twoCellAnchor>
  <xdr:twoCellAnchor>
    <xdr:from>
      <xdr:col>1</xdr:col>
      <xdr:colOff>141515</xdr:colOff>
      <xdr:row>12</xdr:row>
      <xdr:rowOff>117022</xdr:rowOff>
    </xdr:from>
    <xdr:to>
      <xdr:col>3</xdr:col>
      <xdr:colOff>580570</xdr:colOff>
      <xdr:row>17</xdr:row>
      <xdr:rowOff>84358</xdr:rowOff>
    </xdr:to>
    <xdr:sp macro="" textlink="Pivots!C4">
      <xdr:nvSpPr>
        <xdr:cNvPr id="8" name="Rectangle 7">
          <a:extLst>
            <a:ext uri="{FF2B5EF4-FFF2-40B4-BE49-F238E27FC236}">
              <a16:creationId xmlns:a16="http://schemas.microsoft.com/office/drawing/2014/main" id="{3A5FFC77-44B0-4718-B376-3F30F78DE02D}"/>
            </a:ext>
          </a:extLst>
        </xdr:cNvPr>
        <xdr:cNvSpPr/>
      </xdr:nvSpPr>
      <xdr:spPr>
        <a:xfrm>
          <a:off x="322944" y="2620736"/>
          <a:ext cx="1291769" cy="874479"/>
        </a:xfrm>
        <a:prstGeom prst="rect">
          <a:avLst/>
        </a:prstGeom>
        <a:solidFill>
          <a:srgbClr val="00B050"/>
        </a:solidFill>
        <a:ln>
          <a:noFill/>
        </a:ln>
        <a:effectLst>
          <a:outerShdw blurRad="254000" dist="127000" dir="2700000" algn="tl" rotWithShape="0">
            <a:prstClr val="black">
              <a:alpha val="5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50155CF-0863-446D-8E40-F90E6336C39F}" type="TxLink">
            <a:rPr lang="en-US" sz="1400" b="0" i="0" u="none" strike="noStrike">
              <a:solidFill>
                <a:schemeClr val="bg1">
                  <a:lumMod val="95000"/>
                </a:schemeClr>
              </a:solidFill>
              <a:latin typeface="+mj-lt"/>
              <a:ea typeface="+mn-ea"/>
              <a:cs typeface="Arial"/>
            </a:rPr>
            <a:pPr marL="0" indent="0" algn="ctr"/>
            <a:t>89,850</a:t>
          </a:fld>
          <a:endParaRPr lang="en-US" sz="1400" b="0" i="0" u="none" strike="noStrike">
            <a:solidFill>
              <a:schemeClr val="bg1">
                <a:lumMod val="95000"/>
              </a:schemeClr>
            </a:solidFill>
            <a:latin typeface="+mj-lt"/>
            <a:ea typeface="+mn-ea"/>
            <a:cs typeface="Arial"/>
          </a:endParaRPr>
        </a:p>
      </xdr:txBody>
    </xdr:sp>
    <xdr:clientData/>
  </xdr:twoCellAnchor>
  <xdr:twoCellAnchor>
    <xdr:from>
      <xdr:col>2</xdr:col>
      <xdr:colOff>271234</xdr:colOff>
      <xdr:row>12</xdr:row>
      <xdr:rowOff>129721</xdr:rowOff>
    </xdr:from>
    <xdr:to>
      <xdr:col>3</xdr:col>
      <xdr:colOff>489854</xdr:colOff>
      <xdr:row>14</xdr:row>
      <xdr:rowOff>57145</xdr:rowOff>
    </xdr:to>
    <xdr:sp macro="" textlink="">
      <xdr:nvSpPr>
        <xdr:cNvPr id="9" name="TextBox 8">
          <a:extLst>
            <a:ext uri="{FF2B5EF4-FFF2-40B4-BE49-F238E27FC236}">
              <a16:creationId xmlns:a16="http://schemas.microsoft.com/office/drawing/2014/main" id="{7175717B-CA33-4F2C-BEE9-2936F0A3EC05}"/>
            </a:ext>
          </a:extLst>
        </xdr:cNvPr>
        <xdr:cNvSpPr txBox="1"/>
      </xdr:nvSpPr>
      <xdr:spPr>
        <a:xfrm>
          <a:off x="643163" y="2633435"/>
          <a:ext cx="880834" cy="290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lumMod val="85000"/>
                </a:schemeClr>
              </a:solidFill>
            </a:rPr>
            <a:t>Duration</a:t>
          </a:r>
          <a:endParaRPr lang="en-US" sz="1100" b="1">
            <a:solidFill>
              <a:schemeClr val="bg1">
                <a:lumMod val="85000"/>
              </a:schemeClr>
            </a:solidFill>
          </a:endParaRPr>
        </a:p>
      </xdr:txBody>
    </xdr:sp>
    <xdr:clientData/>
  </xdr:twoCellAnchor>
  <xdr:twoCellAnchor>
    <xdr:from>
      <xdr:col>2</xdr:col>
      <xdr:colOff>243111</xdr:colOff>
      <xdr:row>15</xdr:row>
      <xdr:rowOff>124275</xdr:rowOff>
    </xdr:from>
    <xdr:to>
      <xdr:col>3</xdr:col>
      <xdr:colOff>308428</xdr:colOff>
      <xdr:row>17</xdr:row>
      <xdr:rowOff>39000</xdr:rowOff>
    </xdr:to>
    <xdr:sp macro="" textlink="Pivots!C13">
      <xdr:nvSpPr>
        <xdr:cNvPr id="10" name="TextBox 9">
          <a:extLst>
            <a:ext uri="{FF2B5EF4-FFF2-40B4-BE49-F238E27FC236}">
              <a16:creationId xmlns:a16="http://schemas.microsoft.com/office/drawing/2014/main" id="{0223082D-F374-47D7-8615-64DED8DC4F6F}"/>
            </a:ext>
          </a:extLst>
        </xdr:cNvPr>
        <xdr:cNvSpPr txBox="1"/>
      </xdr:nvSpPr>
      <xdr:spPr>
        <a:xfrm>
          <a:off x="615040" y="3172275"/>
          <a:ext cx="727531" cy="277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3CF8955-ED9B-44F0-9233-3C76EF9B5568}" type="TxLink">
            <a:rPr lang="en-US" sz="1200" b="0" i="0" u="none" strike="noStrike">
              <a:solidFill>
                <a:schemeClr val="bg1">
                  <a:lumMod val="85000"/>
                </a:schemeClr>
              </a:solidFill>
              <a:latin typeface="Arial"/>
              <a:ea typeface="+mn-ea"/>
              <a:cs typeface="Arial"/>
            </a:rPr>
            <a:pPr marL="0" indent="0"/>
            <a:t>18,209</a:t>
          </a:fld>
          <a:endParaRPr lang="en-US" sz="1200" b="0" i="0" u="none" strike="noStrike">
            <a:solidFill>
              <a:schemeClr val="bg1">
                <a:lumMod val="85000"/>
              </a:schemeClr>
            </a:solidFill>
            <a:latin typeface="Arial"/>
            <a:ea typeface="+mn-ea"/>
            <a:cs typeface="Arial"/>
          </a:endParaRPr>
        </a:p>
      </xdr:txBody>
    </xdr:sp>
    <xdr:clientData/>
  </xdr:twoCellAnchor>
  <xdr:twoCellAnchor>
    <xdr:from>
      <xdr:col>1</xdr:col>
      <xdr:colOff>148770</xdr:colOff>
      <xdr:row>18</xdr:row>
      <xdr:rowOff>39912</xdr:rowOff>
    </xdr:from>
    <xdr:to>
      <xdr:col>3</xdr:col>
      <xdr:colOff>589641</xdr:colOff>
      <xdr:row>22</xdr:row>
      <xdr:rowOff>138787</xdr:rowOff>
    </xdr:to>
    <xdr:sp macro="" textlink="Pivots!D4">
      <xdr:nvSpPr>
        <xdr:cNvPr id="11" name="Rectangle 10">
          <a:extLst>
            <a:ext uri="{FF2B5EF4-FFF2-40B4-BE49-F238E27FC236}">
              <a16:creationId xmlns:a16="http://schemas.microsoft.com/office/drawing/2014/main" id="{8370837C-D3EA-4D79-AE7A-36047B3A4BC9}"/>
            </a:ext>
          </a:extLst>
        </xdr:cNvPr>
        <xdr:cNvSpPr/>
      </xdr:nvSpPr>
      <xdr:spPr>
        <a:xfrm>
          <a:off x="330199" y="3632198"/>
          <a:ext cx="1293585" cy="824589"/>
        </a:xfrm>
        <a:prstGeom prst="rect">
          <a:avLst/>
        </a:prstGeom>
        <a:solidFill>
          <a:srgbClr val="00B050"/>
        </a:solidFill>
        <a:ln>
          <a:noFill/>
        </a:ln>
        <a:effectLst>
          <a:outerShdw blurRad="254000" dist="127000" dir="2700000" algn="tl" rotWithShape="0">
            <a:prstClr val="black">
              <a:alpha val="5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9D60A67-0D07-4BE4-A3BB-B2C131B3E8D8}" type="TxLink">
            <a:rPr lang="en-US" sz="1400" b="0" i="0" u="none" strike="noStrike">
              <a:solidFill>
                <a:schemeClr val="bg1">
                  <a:lumMod val="95000"/>
                </a:schemeClr>
              </a:solidFill>
              <a:latin typeface="+mj-lt"/>
              <a:ea typeface="+mn-ea"/>
              <a:cs typeface="Arial"/>
            </a:rPr>
            <a:pPr marL="0" indent="0" algn="ctr"/>
            <a:t>3.9</a:t>
          </a:fld>
          <a:endParaRPr lang="en-US" sz="1400" b="0" i="0" u="none" strike="noStrike">
            <a:solidFill>
              <a:schemeClr val="bg1">
                <a:lumMod val="95000"/>
              </a:schemeClr>
            </a:solidFill>
            <a:latin typeface="+mj-lt"/>
            <a:ea typeface="+mn-ea"/>
            <a:cs typeface="Arial"/>
          </a:endParaRPr>
        </a:p>
      </xdr:txBody>
    </xdr:sp>
    <xdr:clientData/>
  </xdr:twoCellAnchor>
  <xdr:twoCellAnchor>
    <xdr:from>
      <xdr:col>2</xdr:col>
      <xdr:colOff>233134</xdr:colOff>
      <xdr:row>18</xdr:row>
      <xdr:rowOff>58962</xdr:rowOff>
    </xdr:from>
    <xdr:to>
      <xdr:col>3</xdr:col>
      <xdr:colOff>634998</xdr:colOff>
      <xdr:row>20</xdr:row>
      <xdr:rowOff>29930</xdr:rowOff>
    </xdr:to>
    <xdr:sp macro="" textlink="">
      <xdr:nvSpPr>
        <xdr:cNvPr id="12" name="TextBox 11">
          <a:extLst>
            <a:ext uri="{FF2B5EF4-FFF2-40B4-BE49-F238E27FC236}">
              <a16:creationId xmlns:a16="http://schemas.microsoft.com/office/drawing/2014/main" id="{5B981E70-8F90-428D-A455-0FC03A132061}"/>
            </a:ext>
          </a:extLst>
        </xdr:cNvPr>
        <xdr:cNvSpPr txBox="1"/>
      </xdr:nvSpPr>
      <xdr:spPr>
        <a:xfrm>
          <a:off x="605063" y="3651248"/>
          <a:ext cx="1064078" cy="333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lumMod val="85000"/>
                </a:schemeClr>
              </a:solidFill>
            </a:rPr>
            <a:t>Avg. Rating</a:t>
          </a:r>
        </a:p>
      </xdr:txBody>
    </xdr:sp>
    <xdr:clientData/>
  </xdr:twoCellAnchor>
  <xdr:twoCellAnchor>
    <xdr:from>
      <xdr:col>2</xdr:col>
      <xdr:colOff>386441</xdr:colOff>
      <xdr:row>21</xdr:row>
      <xdr:rowOff>43539</xdr:rowOff>
    </xdr:from>
    <xdr:to>
      <xdr:col>3</xdr:col>
      <xdr:colOff>390071</xdr:colOff>
      <xdr:row>22</xdr:row>
      <xdr:rowOff>111571</xdr:rowOff>
    </xdr:to>
    <xdr:sp macro="" textlink="Pivots!D13">
      <xdr:nvSpPr>
        <xdr:cNvPr id="13" name="TextBox 12">
          <a:extLst>
            <a:ext uri="{FF2B5EF4-FFF2-40B4-BE49-F238E27FC236}">
              <a16:creationId xmlns:a16="http://schemas.microsoft.com/office/drawing/2014/main" id="{577C1FD3-7BAF-47D6-B70E-DB8F79EC06DF}"/>
            </a:ext>
          </a:extLst>
        </xdr:cNvPr>
        <xdr:cNvSpPr txBox="1"/>
      </xdr:nvSpPr>
      <xdr:spPr>
        <a:xfrm>
          <a:off x="758370" y="4180110"/>
          <a:ext cx="665844" cy="249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A2A27ED-7629-4F86-9107-8ABE4D031098}" type="TxLink">
            <a:rPr lang="en-US" sz="1200" b="0" i="0" u="none" strike="noStrike">
              <a:solidFill>
                <a:schemeClr val="bg1">
                  <a:lumMod val="85000"/>
                </a:schemeClr>
              </a:solidFill>
              <a:latin typeface="Arial"/>
              <a:ea typeface="+mn-ea"/>
              <a:cs typeface="Arial"/>
            </a:rPr>
            <a:pPr marL="0" indent="0"/>
            <a:t>3.9</a:t>
          </a:fld>
          <a:endParaRPr lang="en-US" sz="1200" b="0" i="0" u="none" strike="noStrike">
            <a:solidFill>
              <a:schemeClr val="bg1">
                <a:lumMod val="85000"/>
              </a:schemeClr>
            </a:solidFill>
            <a:latin typeface="Arial"/>
            <a:ea typeface="+mn-ea"/>
            <a:cs typeface="Arial"/>
          </a:endParaRPr>
        </a:p>
      </xdr:txBody>
    </xdr:sp>
    <xdr:clientData/>
  </xdr:twoCellAnchor>
  <xdr:twoCellAnchor>
    <xdr:from>
      <xdr:col>1</xdr:col>
      <xdr:colOff>137884</xdr:colOff>
      <xdr:row>23</xdr:row>
      <xdr:rowOff>148768</xdr:rowOff>
    </xdr:from>
    <xdr:to>
      <xdr:col>3</xdr:col>
      <xdr:colOff>607786</xdr:colOff>
      <xdr:row>28</xdr:row>
      <xdr:rowOff>75288</xdr:rowOff>
    </xdr:to>
    <xdr:sp macro="" textlink="Pivots!E4">
      <xdr:nvSpPr>
        <xdr:cNvPr id="14" name="Rectangle 13">
          <a:extLst>
            <a:ext uri="{FF2B5EF4-FFF2-40B4-BE49-F238E27FC236}">
              <a16:creationId xmlns:a16="http://schemas.microsoft.com/office/drawing/2014/main" id="{D743BAC9-62E0-423C-9582-95191C4C5577}"/>
            </a:ext>
          </a:extLst>
        </xdr:cNvPr>
        <xdr:cNvSpPr/>
      </xdr:nvSpPr>
      <xdr:spPr>
        <a:xfrm>
          <a:off x="319313" y="4648197"/>
          <a:ext cx="1322616" cy="833662"/>
        </a:xfrm>
        <a:prstGeom prst="rect">
          <a:avLst/>
        </a:prstGeom>
        <a:solidFill>
          <a:srgbClr val="00B050"/>
        </a:solidFill>
        <a:ln>
          <a:noFill/>
        </a:ln>
        <a:effectLst>
          <a:outerShdw blurRad="254000" dist="127000" dir="2700000" algn="tl" rotWithShape="0">
            <a:prstClr val="black">
              <a:alpha val="5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E9751A3-4AF5-4342-9573-BD43D7E4800D}" type="TxLink">
            <a:rPr lang="en-US" sz="1400" b="0" i="0" u="none" strike="noStrike">
              <a:solidFill>
                <a:schemeClr val="bg1">
                  <a:lumMod val="95000"/>
                </a:schemeClr>
              </a:solidFill>
              <a:latin typeface="+mj-lt"/>
              <a:ea typeface="+mn-ea"/>
              <a:cs typeface="Arial"/>
            </a:rPr>
            <a:pPr marL="0" indent="0" algn="ctr"/>
            <a:t>307</a:t>
          </a:fld>
          <a:endParaRPr lang="en-US" sz="1400" b="0" i="0" u="none" strike="noStrike">
            <a:solidFill>
              <a:schemeClr val="bg1">
                <a:lumMod val="95000"/>
              </a:schemeClr>
            </a:solidFill>
            <a:latin typeface="+mj-lt"/>
            <a:ea typeface="+mn-ea"/>
            <a:cs typeface="Arial"/>
          </a:endParaRPr>
        </a:p>
      </xdr:txBody>
    </xdr:sp>
    <xdr:clientData/>
  </xdr:twoCellAnchor>
  <xdr:twoCellAnchor>
    <xdr:from>
      <xdr:col>2</xdr:col>
      <xdr:colOff>126997</xdr:colOff>
      <xdr:row>23</xdr:row>
      <xdr:rowOff>167818</xdr:rowOff>
    </xdr:from>
    <xdr:to>
      <xdr:col>4</xdr:col>
      <xdr:colOff>18141</xdr:colOff>
      <xdr:row>25</xdr:row>
      <xdr:rowOff>57145</xdr:rowOff>
    </xdr:to>
    <xdr:sp macro="" textlink="">
      <xdr:nvSpPr>
        <xdr:cNvPr id="15" name="TextBox 14">
          <a:extLst>
            <a:ext uri="{FF2B5EF4-FFF2-40B4-BE49-F238E27FC236}">
              <a16:creationId xmlns:a16="http://schemas.microsoft.com/office/drawing/2014/main" id="{C843BB8F-71F0-4630-A950-F7B98D997413}"/>
            </a:ext>
          </a:extLst>
        </xdr:cNvPr>
        <xdr:cNvSpPr txBox="1"/>
      </xdr:nvSpPr>
      <xdr:spPr>
        <a:xfrm>
          <a:off x="498926" y="4667247"/>
          <a:ext cx="1451429" cy="252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lumMod val="85000"/>
                </a:schemeClr>
              </a:solidFill>
            </a:rPr>
            <a:t>Happy Callers</a:t>
          </a:r>
        </a:p>
      </xdr:txBody>
    </xdr:sp>
    <xdr:clientData/>
  </xdr:twoCellAnchor>
  <xdr:twoCellAnchor>
    <xdr:from>
      <xdr:col>2</xdr:col>
      <xdr:colOff>411833</xdr:colOff>
      <xdr:row>26</xdr:row>
      <xdr:rowOff>146952</xdr:rowOff>
    </xdr:from>
    <xdr:to>
      <xdr:col>3</xdr:col>
      <xdr:colOff>263070</xdr:colOff>
      <xdr:row>28</xdr:row>
      <xdr:rowOff>48074</xdr:rowOff>
    </xdr:to>
    <xdr:sp macro="" textlink="Pivots!E13">
      <xdr:nvSpPr>
        <xdr:cNvPr id="16" name="TextBox 15">
          <a:extLst>
            <a:ext uri="{FF2B5EF4-FFF2-40B4-BE49-F238E27FC236}">
              <a16:creationId xmlns:a16="http://schemas.microsoft.com/office/drawing/2014/main" id="{CD497356-8905-4B9E-AEE0-307EC151832F}"/>
            </a:ext>
          </a:extLst>
        </xdr:cNvPr>
        <xdr:cNvSpPr txBox="1"/>
      </xdr:nvSpPr>
      <xdr:spPr>
        <a:xfrm>
          <a:off x="783762" y="5190666"/>
          <a:ext cx="513451" cy="263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39516FD-A58B-40EA-972F-1DDC22E37D3D}" type="TxLink">
            <a:rPr lang="en-US" sz="1200" b="0" i="0" u="none" strike="noStrike">
              <a:solidFill>
                <a:schemeClr val="bg1">
                  <a:lumMod val="85000"/>
                </a:schemeClr>
              </a:solidFill>
              <a:latin typeface="Arial"/>
              <a:ea typeface="+mn-ea"/>
              <a:cs typeface="Arial"/>
            </a:rPr>
            <a:pPr marL="0" indent="0"/>
            <a:t>51</a:t>
          </a:fld>
          <a:endParaRPr lang="en-US" sz="1200" b="0" i="0" u="none" strike="noStrike">
            <a:solidFill>
              <a:schemeClr val="bg1">
                <a:lumMod val="85000"/>
              </a:schemeClr>
            </a:solidFill>
            <a:latin typeface="Arial"/>
            <a:ea typeface="+mn-ea"/>
            <a:cs typeface="Arial"/>
          </a:endParaRPr>
        </a:p>
      </xdr:txBody>
    </xdr:sp>
    <xdr:clientData/>
  </xdr:twoCellAnchor>
  <xdr:twoCellAnchor editAs="oneCell">
    <xdr:from>
      <xdr:col>2</xdr:col>
      <xdr:colOff>70192</xdr:colOff>
      <xdr:row>1</xdr:row>
      <xdr:rowOff>84612</xdr:rowOff>
    </xdr:from>
    <xdr:to>
      <xdr:col>2</xdr:col>
      <xdr:colOff>356944</xdr:colOff>
      <xdr:row>2</xdr:row>
      <xdr:rowOff>178340</xdr:rowOff>
    </xdr:to>
    <xdr:pic>
      <xdr:nvPicPr>
        <xdr:cNvPr id="17" name="Graphic 16" descr="Receiver with solid fill">
          <a:extLst>
            <a:ext uri="{FF2B5EF4-FFF2-40B4-BE49-F238E27FC236}">
              <a16:creationId xmlns:a16="http://schemas.microsoft.com/office/drawing/2014/main" id="{EA48D67E-8621-4B69-A6B2-A29CE4C193B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346581">
          <a:off x="442121" y="574469"/>
          <a:ext cx="286752" cy="275157"/>
        </a:xfrm>
        <a:prstGeom prst="rect">
          <a:avLst/>
        </a:prstGeom>
      </xdr:spPr>
    </xdr:pic>
    <xdr:clientData/>
  </xdr:twoCellAnchor>
  <xdr:twoCellAnchor editAs="oneCell">
    <xdr:from>
      <xdr:col>2</xdr:col>
      <xdr:colOff>24492</xdr:colOff>
      <xdr:row>7</xdr:row>
      <xdr:rowOff>22675</xdr:rowOff>
    </xdr:from>
    <xdr:to>
      <xdr:col>2</xdr:col>
      <xdr:colOff>326568</xdr:colOff>
      <xdr:row>8</xdr:row>
      <xdr:rowOff>125000</xdr:rowOff>
    </xdr:to>
    <xdr:pic>
      <xdr:nvPicPr>
        <xdr:cNvPr id="18" name="Graphic 17" descr="Shopping cart with solid fill">
          <a:extLst>
            <a:ext uri="{FF2B5EF4-FFF2-40B4-BE49-F238E27FC236}">
              <a16:creationId xmlns:a16="http://schemas.microsoft.com/office/drawing/2014/main" id="{213BEA31-E422-489F-8253-FBC70467787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96421" y="1601104"/>
          <a:ext cx="302076" cy="283753"/>
        </a:xfrm>
        <a:prstGeom prst="rect">
          <a:avLst/>
        </a:prstGeom>
      </xdr:spPr>
    </xdr:pic>
    <xdr:clientData/>
  </xdr:twoCellAnchor>
  <xdr:twoCellAnchor editAs="oneCell">
    <xdr:from>
      <xdr:col>1</xdr:col>
      <xdr:colOff>177799</xdr:colOff>
      <xdr:row>12</xdr:row>
      <xdr:rowOff>135163</xdr:rowOff>
    </xdr:from>
    <xdr:to>
      <xdr:col>2</xdr:col>
      <xdr:colOff>308426</xdr:colOff>
      <xdr:row>14</xdr:row>
      <xdr:rowOff>86941</xdr:rowOff>
    </xdr:to>
    <xdr:pic>
      <xdr:nvPicPr>
        <xdr:cNvPr id="19" name="Graphic 18" descr="Hourglass Finished with solid fill">
          <a:extLst>
            <a:ext uri="{FF2B5EF4-FFF2-40B4-BE49-F238E27FC236}">
              <a16:creationId xmlns:a16="http://schemas.microsoft.com/office/drawing/2014/main" id="{2F3C5F67-09C9-417C-A8CD-80794B7452C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rot="1222365">
          <a:off x="359228" y="2638877"/>
          <a:ext cx="321127" cy="314635"/>
        </a:xfrm>
        <a:prstGeom prst="rect">
          <a:avLst/>
        </a:prstGeom>
      </xdr:spPr>
    </xdr:pic>
    <xdr:clientData/>
  </xdr:twoCellAnchor>
  <xdr:twoCellAnchor editAs="oneCell">
    <xdr:from>
      <xdr:col>1</xdr:col>
      <xdr:colOff>139699</xdr:colOff>
      <xdr:row>18</xdr:row>
      <xdr:rowOff>39912</xdr:rowOff>
    </xdr:from>
    <xdr:to>
      <xdr:col>2</xdr:col>
      <xdr:colOff>290285</xdr:colOff>
      <xdr:row>20</xdr:row>
      <xdr:rowOff>4410</xdr:rowOff>
    </xdr:to>
    <xdr:pic>
      <xdr:nvPicPr>
        <xdr:cNvPr id="20" name="Graphic 19" descr="Rating Star with solid fill">
          <a:extLst>
            <a:ext uri="{FF2B5EF4-FFF2-40B4-BE49-F238E27FC236}">
              <a16:creationId xmlns:a16="http://schemas.microsoft.com/office/drawing/2014/main" id="{4D19BFC0-D5E7-46CF-983D-987C4FA23D45}"/>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321128" y="3632198"/>
          <a:ext cx="341086" cy="327355"/>
        </a:xfrm>
        <a:prstGeom prst="rect">
          <a:avLst/>
        </a:prstGeom>
      </xdr:spPr>
    </xdr:pic>
    <xdr:clientData/>
  </xdr:twoCellAnchor>
  <xdr:twoCellAnchor editAs="oneCell">
    <xdr:from>
      <xdr:col>1</xdr:col>
      <xdr:colOff>110671</xdr:colOff>
      <xdr:row>23</xdr:row>
      <xdr:rowOff>166913</xdr:rowOff>
    </xdr:from>
    <xdr:to>
      <xdr:col>2</xdr:col>
      <xdr:colOff>228361</xdr:colOff>
      <xdr:row>25</xdr:row>
      <xdr:rowOff>93433</xdr:rowOff>
    </xdr:to>
    <xdr:pic>
      <xdr:nvPicPr>
        <xdr:cNvPr id="21" name="Graphic 20" descr="Star-struck face outline with solid fill">
          <a:extLst>
            <a:ext uri="{FF2B5EF4-FFF2-40B4-BE49-F238E27FC236}">
              <a16:creationId xmlns:a16="http://schemas.microsoft.com/office/drawing/2014/main" id="{895115EF-D661-40D8-B449-EF47424DEDA3}"/>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92100" y="4666342"/>
          <a:ext cx="308190" cy="289377"/>
        </a:xfrm>
        <a:prstGeom prst="rect">
          <a:avLst/>
        </a:prstGeom>
      </xdr:spPr>
    </xdr:pic>
    <xdr:clientData/>
  </xdr:twoCellAnchor>
  <xdr:twoCellAnchor editAs="oneCell">
    <xdr:from>
      <xdr:col>18</xdr:col>
      <xdr:colOff>90717</xdr:colOff>
      <xdr:row>10</xdr:row>
      <xdr:rowOff>54431</xdr:rowOff>
    </xdr:from>
    <xdr:to>
      <xdr:col>20</xdr:col>
      <xdr:colOff>136073</xdr:colOff>
      <xdr:row>19</xdr:row>
      <xdr:rowOff>45360</xdr:rowOff>
    </xdr:to>
    <mc:AlternateContent xmlns:mc="http://schemas.openxmlformats.org/markup-compatibility/2006">
      <mc:Choice xmlns:a14="http://schemas.microsoft.com/office/drawing/2010/main" Requires="a14">
        <xdr:graphicFrame macro="">
          <xdr:nvGraphicFramePr>
            <xdr:cNvPr id="22" name="Representative">
              <a:extLst>
                <a:ext uri="{FF2B5EF4-FFF2-40B4-BE49-F238E27FC236}">
                  <a16:creationId xmlns:a16="http://schemas.microsoft.com/office/drawing/2014/main" id="{7977E4F5-DB9C-4172-8081-A7B985EAC147}"/>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11339288" y="2177145"/>
              <a:ext cx="1369785" cy="16419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571511</xdr:colOff>
      <xdr:row>1</xdr:row>
      <xdr:rowOff>9072</xdr:rowOff>
    </xdr:from>
    <xdr:to>
      <xdr:col>19</xdr:col>
      <xdr:colOff>335650</xdr:colOff>
      <xdr:row>9</xdr:row>
      <xdr:rowOff>72570</xdr:rowOff>
    </xdr:to>
    <xdr:graphicFrame macro="">
      <xdr:nvGraphicFramePr>
        <xdr:cNvPr id="24" name="Chart 23">
          <a:extLst>
            <a:ext uri="{FF2B5EF4-FFF2-40B4-BE49-F238E27FC236}">
              <a16:creationId xmlns:a16="http://schemas.microsoft.com/office/drawing/2014/main" id="{492D9F2B-AD8F-4E95-BE80-87088650AA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244924</xdr:colOff>
      <xdr:row>0</xdr:row>
      <xdr:rowOff>486230</xdr:rowOff>
    </xdr:from>
    <xdr:to>
      <xdr:col>16</xdr:col>
      <xdr:colOff>589643</xdr:colOff>
      <xdr:row>9</xdr:row>
      <xdr:rowOff>108858</xdr:rowOff>
    </xdr:to>
    <xdr:graphicFrame macro="">
      <xdr:nvGraphicFramePr>
        <xdr:cNvPr id="23" name="Chart 22">
          <a:extLst>
            <a:ext uri="{FF2B5EF4-FFF2-40B4-BE49-F238E27FC236}">
              <a16:creationId xmlns:a16="http://schemas.microsoft.com/office/drawing/2014/main" id="{945946CF-8CD0-4A13-B0E5-6835ADA3F3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9993</xdr:colOff>
      <xdr:row>10</xdr:row>
      <xdr:rowOff>0</xdr:rowOff>
    </xdr:from>
    <xdr:to>
      <xdr:col>18</xdr:col>
      <xdr:colOff>90722</xdr:colOff>
      <xdr:row>28</xdr:row>
      <xdr:rowOff>181428</xdr:rowOff>
    </xdr:to>
    <xdr:graphicFrame macro="">
      <xdr:nvGraphicFramePr>
        <xdr:cNvPr id="25" name="Chart 24">
          <a:extLst>
            <a:ext uri="{FF2B5EF4-FFF2-40B4-BE49-F238E27FC236}">
              <a16:creationId xmlns:a16="http://schemas.microsoft.com/office/drawing/2014/main" id="{676DD095-1BCF-44C6-AD0F-42E3534B81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181430</xdr:colOff>
      <xdr:row>10</xdr:row>
      <xdr:rowOff>15421</xdr:rowOff>
    </xdr:from>
    <xdr:to>
      <xdr:col>14</xdr:col>
      <xdr:colOff>635000</xdr:colOff>
      <xdr:row>29</xdr:row>
      <xdr:rowOff>18143</xdr:rowOff>
    </xdr:to>
    <xdr:graphicFrame macro="">
      <xdr:nvGraphicFramePr>
        <xdr:cNvPr id="26" name="Chart 25">
          <a:extLst>
            <a:ext uri="{FF2B5EF4-FFF2-40B4-BE49-F238E27FC236}">
              <a16:creationId xmlns:a16="http://schemas.microsoft.com/office/drawing/2014/main" id="{CFE2C62E-0959-481E-B5ED-D11604BF61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xdr:col>
      <xdr:colOff>834571</xdr:colOff>
      <xdr:row>1</xdr:row>
      <xdr:rowOff>18143</xdr:rowOff>
    </xdr:from>
    <xdr:to>
      <xdr:col>8</xdr:col>
      <xdr:colOff>18142</xdr:colOff>
      <xdr:row>9</xdr:row>
      <xdr:rowOff>90714</xdr:rowOff>
    </xdr:to>
    <xdr:graphicFrame macro="">
      <xdr:nvGraphicFramePr>
        <xdr:cNvPr id="27" name="Chart 26">
          <a:extLst>
            <a:ext uri="{FF2B5EF4-FFF2-40B4-BE49-F238E27FC236}">
              <a16:creationId xmlns:a16="http://schemas.microsoft.com/office/drawing/2014/main" id="{6522B6D5-FB3E-4CC2-8FFF-3A415C4736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90716</xdr:colOff>
      <xdr:row>1</xdr:row>
      <xdr:rowOff>18144</xdr:rowOff>
    </xdr:from>
    <xdr:to>
      <xdr:col>11</xdr:col>
      <xdr:colOff>9073</xdr:colOff>
      <xdr:row>9</xdr:row>
      <xdr:rowOff>72571</xdr:rowOff>
    </xdr:to>
    <xdr:graphicFrame macro="">
      <xdr:nvGraphicFramePr>
        <xdr:cNvPr id="28" name="Chart 27">
          <a:extLst>
            <a:ext uri="{FF2B5EF4-FFF2-40B4-BE49-F238E27FC236}">
              <a16:creationId xmlns:a16="http://schemas.microsoft.com/office/drawing/2014/main" id="{F6DF50AE-DA15-4EE7-8256-6BEC3051FB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02.58608252315" backgroundQuery="1" createdVersion="8" refreshedVersion="8" minRefreshableVersion="3" recordCount="0" supportSubquery="1" supportAdvancedDrill="1" xr:uid="{F32348B4-C733-4970-8744-1E81CAEAB842}">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Herat"/>
        <s v="Kabul"/>
        <s v="Mazar"/>
      </sharedItems>
    </cacheField>
    <cacheField name="[customers].[Customer ID].[Customer ID]" caption="Customer ID" numFmtId="0" hierarchy="12" level="1">
      <sharedItems count="15">
        <s v="C0001"/>
        <s v="C0005"/>
        <s v="C0006"/>
        <s v="C0009"/>
        <s v="C0014"/>
        <s v="C0003"/>
        <s v="C0004"/>
        <s v="C0011"/>
        <s v="C0012"/>
        <s v="C0002"/>
        <s v="C0007"/>
        <s v="C0008"/>
        <s v="C0010"/>
        <s v="C0013"/>
        <s v="C0015"/>
      </sharedItems>
    </cacheField>
    <cacheField name="[Measures].[Sum of Purchase Amount]" caption="Sum of Purchase Amount" numFmtId="0" hierarchy="25"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oneField="1" hidden="1">
      <fieldsUsage count="1">
        <fieldUsage x="3"/>
      </fieldsUsage>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02.586083796297" backgroundQuery="1" createdVersion="8" refreshedVersion="8" minRefreshableVersion="3" recordCount="0" supportSubquery="1" supportAdvancedDrill="1" xr:uid="{BED64C54-FC64-41F0-AA8C-DC734F773F0A}">
  <cacheSource type="external" connectionId="1"/>
  <cacheFields count="3">
    <cacheField name="[customers].[City].[City]" caption="City" numFmtId="0" hierarchy="15" level="1">
      <sharedItems count="3">
        <s v="Herat"/>
        <s v="Kabul"/>
        <s v="Mazar"/>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02.586085069444" backgroundQuery="1" createdVersion="8" refreshedVersion="8" minRefreshableVersion="3" recordCount="0" supportSubquery="1" supportAdvancedDrill="1" xr:uid="{84238740-9961-4661-BD23-FD5D18BEBE2A}">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02.586086342591" backgroundQuery="1" createdVersion="8" refreshedVersion="8" minRefreshableVersion="3" recordCount="0" supportSubquery="1" supportAdvancedDrill="1" xr:uid="{3B359E67-99F7-48BC-A28B-DC9D8657A983}">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02.624053819447" backgroundQuery="1" createdVersion="8" refreshedVersion="8" minRefreshableVersion="3" recordCount="0" supportSubquery="1" supportAdvancedDrill="1" xr:uid="{8E68FE5B-689C-43C0-94D9-A7BE96602869}">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02.624054398148" backgroundQuery="1" createdVersion="8" refreshedVersion="8" minRefreshableVersion="3" recordCount="0" supportSubquery="1" supportAdvancedDrill="1" xr:uid="{D331AF22-1466-4AA3-B626-EE3DF3E543F7}">
  <cacheSource type="external" connectionId="1"/>
  <cacheFields count="5">
    <cacheField name="[calls].[Date of Call].[Date of Call]" caption="Date of Call" numFmtId="0" hierarchy="4" level="1">
      <sharedItems containsSemiMixedTypes="0" containsNonDate="0" containsDate="1" containsString="0" minDate="2023-01-01T00:00:00" maxDate="2024-01-01T00:00:00" count="330">
        <d v="2023-01-01T00:00:00"/>
        <d v="2023-01-02T00:00:00"/>
        <d v="2023-01-03T00:00:00"/>
        <d v="2023-01-04T00:00:00"/>
        <d v="2023-01-05T00:00:00"/>
        <d v="2023-01-06T00:00:00"/>
        <d v="2023-01-07T00:00:00"/>
        <d v="2023-01-08T00:00:00"/>
        <d v="2023-01-09T00:00:00"/>
        <d v="2023-01-10T00:00:00"/>
        <d v="2023-01-12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30T00:00:00"/>
        <d v="2023-01-31T00:00:00"/>
        <d v="2023-02-01T00:00:00"/>
        <d v="2023-02-02T00:00:00"/>
        <d v="2023-02-04T00:00:00"/>
        <d v="2023-02-05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6T00:00:00"/>
        <d v="2023-05-07T00:00:00"/>
        <d v="2023-05-08T00:00:00"/>
        <d v="2023-05-09T00:00:00"/>
        <d v="2023-05-10T00:00:00"/>
        <d v="2023-05-11T00:00:00"/>
        <d v="2023-05-12T00:00:00"/>
        <d v="2023-05-14T00:00:00"/>
        <d v="2023-05-15T00:00:00"/>
        <d v="2023-05-16T00:00:00"/>
        <d v="2023-05-17T00:00:00"/>
        <d v="2023-05-18T00:00:00"/>
        <d v="2023-05-19T00:00:00"/>
        <d v="2023-05-21T00:00:00"/>
        <d v="2023-05-22T00:00:00"/>
        <d v="2023-05-23T00:00:00"/>
        <d v="2023-05-24T00:00:00"/>
        <d v="2023-05-25T00:00:00"/>
        <d v="2023-05-26T00:00:00"/>
        <d v="2023-05-27T00:00:00"/>
        <d v="2023-05-28T00:00:00"/>
        <d v="2023-05-29T00:00:00"/>
        <d v="2023-05-30T00:00:00"/>
        <d v="2023-05-31T00:00:00"/>
        <d v="2023-06-01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5T00:00:00"/>
        <d v="2023-07-26T00:00:00"/>
        <d v="2023-07-27T00:00:00"/>
        <d v="2023-07-28T00:00:00"/>
        <d v="2023-07-29T00:00:00"/>
        <d v="2023-07-31T00:00:00"/>
        <d v="2023-08-02T00:00:00"/>
        <d v="2023-08-03T00:00:00"/>
        <d v="2023-08-04T00:00:00"/>
        <d v="2023-08-05T00:00:00"/>
        <d v="2023-08-06T00:00:00"/>
        <d v="2023-08-07T00:00:00"/>
        <d v="2023-08-08T00:00:00"/>
        <d v="2023-08-10T00:00:00"/>
        <d v="2023-08-12T00:00:00"/>
        <d v="2023-08-13T00:00:00"/>
        <d v="2023-08-16T00:00:00"/>
        <d v="2023-08-17T00:00:00"/>
        <d v="2023-08-18T00:00:00"/>
        <d v="2023-08-19T00:00:00"/>
        <d v="2023-08-20T00:00:00"/>
        <d v="2023-08-21T00:00:00"/>
        <d v="2023-08-23T00:00:00"/>
        <d v="2023-08-24T00:00:00"/>
        <d v="2023-08-25T00:00:00"/>
        <d v="2023-08-26T00:00:00"/>
        <d v="2023-08-27T00:00:00"/>
        <d v="2023-08-29T00:00:00"/>
        <d v="2023-08-30T00:00:00"/>
        <d v="2023-08-31T00:00:00"/>
        <d v="2023-09-01T00:00:00"/>
        <d v="2023-09-03T00:00:00"/>
        <d v="2023-09-04T00:00:00"/>
        <d v="2023-09-05T00:00:00"/>
        <d v="2023-09-06T00:00:00"/>
        <d v="2023-09-07T00:00:00"/>
        <d v="2023-09-08T00:00:00"/>
        <d v="2023-09-09T00:00:00"/>
        <d v="2023-09-10T00:00:00"/>
        <d v="2023-09-12T00:00:00"/>
        <d v="2023-09-13T00:00:00"/>
        <d v="2023-09-14T00:00:00"/>
        <d v="2023-09-15T00:00:00"/>
        <d v="2023-09-16T00:00:00"/>
        <d v="2023-09-17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3T00:00:00"/>
        <d v="2023-11-24T00:00:00"/>
        <d v="2023-11-26T00:00:00"/>
        <d v="2023-11-27T00:00:00"/>
        <d v="2023-11-28T00:00:00"/>
        <d v="2023-11-29T00:00:00"/>
        <d v="2023-11-30T00:00:00"/>
        <d v="2023-12-01T00:00:00"/>
        <d v="2023-12-02T00:00:00"/>
        <d v="2023-12-03T00:00:00"/>
        <d v="2023-12-04T00:00:00"/>
        <d v="2023-12-05T00:00:00"/>
        <d v="2023-12-07T00:00:00"/>
        <d v="2023-12-08T00:00:00"/>
        <d v="2023-12-09T00:00:00"/>
        <d v="2023-12-13T00:00:00"/>
        <d v="2023-12-14T00:00:00"/>
        <d v="2023-12-15T00:00:00"/>
        <d v="2023-12-16T00:00:00"/>
        <d v="2023-12-17T00:00:00"/>
        <d v="2023-12-19T00:00:00"/>
        <d v="2023-12-20T00:00:00"/>
        <d v="2023-12-21T00:00:00"/>
        <d v="2023-12-24T00:00:00"/>
        <d v="2023-12-25T00:00:00"/>
        <d v="2023-12-26T00:00:00"/>
        <d v="2023-12-27T00:00:00"/>
        <d v="2023-12-28T00:00:00"/>
        <d v="2023-12-29T00:00:00"/>
        <d v="2023-12-30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 name="Dummy0" numFmtId="0" hierarchy="27" level="32767">
      <extLst>
        <ext xmlns:x14="http://schemas.microsoft.com/office/spreadsheetml/2009/9/main" uri="{63CAB8AC-B538-458d-9737-405883B0398D}">
          <x14:cacheField ignore="1"/>
        </ext>
      </extLst>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0"/>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1"/>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02.624054861109" backgroundQuery="1" createdVersion="8" refreshedVersion="8" minRefreshableVersion="3" recordCount="0" supportSubquery="1" supportAdvancedDrill="1" xr:uid="{582A5E17-6F84-4462-AFA4-DBD9377BEF99}">
  <cacheSource type="external" connectionId="1"/>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02.624055324071" backgroundQuery="1" createdVersion="8" refreshedVersion="8" minRefreshableVersion="3" recordCount="0" supportSubquery="1" supportAdvancedDrill="1" xr:uid="{4EA01D15-3D0B-45FA-B4E7-3F22369285DD}">
  <cacheSource type="external" connectionId="1"/>
  <cacheFields count="1">
    <cacheField name="[calls].[Representative].[Representative]" caption="Representative" numFmtId="0" hierarchy="3" level="1">
      <sharedItems count="1">
        <s v="R05"/>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02.624055787041" backgroundQuery="1" createdVersion="8" refreshedVersion="8" minRefreshableVersion="3" recordCount="0" supportSubquery="1" supportAdvancedDrill="1" xr:uid="{109F5657-594C-40C5-929D-F254EC5A58F2}">
  <cacheSource type="external" connectionId="1"/>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2" maxValue="5" count="4">
        <n v="2"/>
        <n v="3"/>
        <n v="4"/>
        <n v="5"/>
      </sharedItems>
      <extLst>
        <ext xmlns:x15="http://schemas.microsoft.com/office/spreadsheetml/2010/11/main" uri="{4F2E5C28-24EA-4eb8-9CBF-B6C8F9C3D259}">
          <x15:cachedUniqueNames>
            <x15:cachedUniqueName index="0" name="[calls].[Rating rounded].&amp;[2]"/>
            <x15:cachedUniqueName index="1" name="[calls].[Rating rounded].&amp;[3]"/>
            <x15:cachedUniqueName index="2" name="[calls].[Rating rounded].&amp;[4]"/>
            <x15:cachedUniqueName index="3"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02.586070370373" backgroundQuery="1" createdVersion="3" refreshedVersion="8" minRefreshableVersion="3" recordCount="0" supportSubquery="1" supportAdvancedDrill="1" xr:uid="{9DA5FB78-3A59-4289-84EC-70FE352DC6B2}">
  <cacheSource type="external" connectionId="1">
    <extLst>
      <ext xmlns:x14="http://schemas.microsoft.com/office/spreadsheetml/2009/9/main" uri="{F057638F-6D5F-4e77-A914-E7F072B9BCA8}">
        <x14:sourceConnection name="ThisWorkbookDataModel"/>
      </ext>
    </extLst>
  </cacheSource>
  <cacheFields count="0"/>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extLst>
    <ext xmlns:x14="http://schemas.microsoft.com/office/spreadsheetml/2009/9/main" uri="{725AE2AE-9491-48be-B2B4-4EB974FC3084}">
      <x14:pivotCacheDefinition slicerData="1" pivotCacheId="214517973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E4C41F-B8DE-4795-9E4B-22921F6FC58F}" name="PivotTable9" cacheId="365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5">
  <location ref="A87:G106"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r="1">
      <x v="4"/>
    </i>
    <i>
      <x v="1"/>
    </i>
    <i r="1">
      <x v="5"/>
    </i>
    <i r="1">
      <x v="6"/>
    </i>
    <i r="1">
      <x v="7"/>
    </i>
    <i r="1">
      <x v="8"/>
    </i>
    <i>
      <x v="2"/>
    </i>
    <i r="1">
      <x v="9"/>
    </i>
    <i r="1">
      <x v="10"/>
    </i>
    <i r="1">
      <x v="11"/>
    </i>
    <i r="1">
      <x v="12"/>
    </i>
    <i r="1">
      <x v="13"/>
    </i>
    <i r="1">
      <x v="14"/>
    </i>
  </rowItems>
  <colFields count="1">
    <field x="0"/>
  </colFields>
  <colItems count="6">
    <i>
      <x/>
    </i>
    <i>
      <x v="1"/>
    </i>
    <i>
      <x v="2"/>
    </i>
    <i>
      <x v="3"/>
    </i>
    <i>
      <x v="4"/>
    </i>
    <i t="grand">
      <x/>
    </i>
  </colItems>
  <dataFields count="1">
    <dataField name="Sum of Purchase Amount" fld="3" baseField="0" baseItem="0"/>
  </dataField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0FB570-78F7-498B-B0B5-3873B498726A}" name="Rate Satisfaction" cacheId="408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location ref="A73:B78"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fld="0" subtotal="count" baseField="0" baseItem="0"/>
  </dataFields>
  <chartFormats count="1">
    <chartFormat chart="24"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595AFF-A9DA-42C7-A11C-3113E24B2356}" name="PivotTable7" cacheId="36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61:D66"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formats count="6">
    <format dxfId="16">
      <pivotArea field="0" type="button" dataOnly="0" labelOnly="1" outline="0" axis="axisRow" fieldPosition="0"/>
    </format>
    <format dxfId="15">
      <pivotArea dataOnly="0" labelOnly="1" fieldPosition="0">
        <references count="1">
          <reference field="1" count="0"/>
        </references>
      </pivotArea>
    </format>
    <format dxfId="14">
      <pivotArea dataOnly="0" labelOnly="1" grandCol="1" outline="0" fieldPosition="0"/>
    </format>
    <format dxfId="13">
      <pivotArea field="0" type="button" dataOnly="0" labelOnly="1" outline="0" axis="axisRow" fieldPosition="0"/>
    </format>
    <format dxfId="12">
      <pivotArea dataOnly="0" labelOnly="1" fieldPosition="0">
        <references count="1">
          <reference field="1" count="0"/>
        </references>
      </pivotArea>
    </format>
    <format dxfId="11">
      <pivotArea dataOnly="0" labelOnly="1" grandCol="1" outline="0" fieldPosition="0"/>
    </format>
  </formats>
  <chartFormats count="2">
    <chartFormat chart="19" format="4" series="1">
      <pivotArea type="data" outline="0" fieldPosition="0">
        <references count="2">
          <reference field="4294967294" count="1" selected="0">
            <x v="0"/>
          </reference>
          <reference field="1" count="1" selected="0">
            <x v="0"/>
          </reference>
        </references>
      </pivotArea>
    </chartFormat>
    <chartFormat chart="19" format="5" series="1">
      <pivotArea type="data" outline="0" fieldPosition="0">
        <references count="2">
          <reference field="4294967294" count="1" selected="0">
            <x v="0"/>
          </reference>
          <reference field="1" count="1" selected="0">
            <x v="1"/>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73A5F97-239F-4D18-AA3F-465EBAF42847}" name="Selected Rep" cacheId="407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54:A55"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17">
      <pivotArea dataOnly="0" labelOnly="1" fieldPosition="0">
        <references count="1">
          <reference field="0" count="0"/>
        </references>
      </pivotArea>
    </format>
  </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E5659E-63CA-4E4D-8607-207180A548A3}" name="PivotTable5" cacheId="36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2:C4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 Centre Dashboard 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F636B9A-E4DD-4526-9407-118F38E140ED}" name="Weekly Trend" cacheId="407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G22:H30" firstHeaderRow="1" firstDataRow="1" firstDataCol="1"/>
  <pivotFields count="3">
    <pivotField allDrilled="1" subtotalTop="0" showAll="0" dataSourceSort="1" defaultSubtotal="0" defaultAttributeDrillState="1"/>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0" baseItem="0"/>
  </dataFields>
  <chartFormats count="1">
    <chartFormat chart="15"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 Centre Dashboard 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FDD677D-6338-4041-A596-FC9F4E703AA4}" name="Monthly Trend" cacheId="407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22:C35" firstHeaderRow="0" firstDataRow="1" firstDataCol="1"/>
  <pivotFields count="5">
    <pivotField axis="axisRow" allDrilled="1" subtotalTop="0" showAll="0" dataSourceSort="1" defaultSubtotal="0" defaultAttributeDrillState="1">
      <items count="3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0"/>
  </rowFields>
  <rowItems count="13">
    <i>
      <x/>
    </i>
    <i>
      <x v="1"/>
    </i>
    <i>
      <x v="2"/>
    </i>
    <i>
      <x v="3"/>
    </i>
    <i>
      <x v="4"/>
    </i>
    <i>
      <x v="5"/>
    </i>
    <i>
      <x v="6"/>
    </i>
    <i>
      <x v="7"/>
    </i>
    <i>
      <x v="8"/>
    </i>
    <i>
      <x v="9"/>
    </i>
    <i>
      <x v="10"/>
    </i>
    <i>
      <x v="11"/>
    </i>
    <i t="grand">
      <x/>
    </i>
  </rowItems>
  <colFields count="1">
    <field x="-2"/>
  </colFields>
  <colItems count="2">
    <i>
      <x/>
    </i>
    <i i="1">
      <x v="1"/>
    </i>
  </colItems>
  <dataFields count="2">
    <dataField fld="2" subtotal="count" baseField="0" baseItem="0"/>
    <dataField name="Call Count2" fld="4" subtotal="count" baseField="0" baseItem="0">
      <extLst>
        <ext xmlns:x14="http://schemas.microsoft.com/office/spreadsheetml/2009/9/main" uri="{E15A36E0-9728-4e99-A89B-3F7291B0FE68}">
          <x14:dataField sourceField="2" uniqueName="[__Xl2].[Measures].[Call Count]"/>
        </ext>
      </extLst>
    </dataField>
  </dataFields>
  <chartFormats count="2">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 Centre Dashboard 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C2C7172-52D9-44E3-A073-0D2287F17C21}" name="PivotTable2" cacheId="406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2:E13"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 Centre Dashboard 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C2C573E-64A9-42DC-9146-B58E05E98315}" name="Summary Pivot" cacheId="36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 Centre Dashboard 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8D3E528-4BB6-4774-929E-730DB203E42C}" sourceName="[calls].[Representative]">
  <pivotTables>
    <pivotTable tabId="6" name="PivotTable2"/>
    <pivotTable tabId="6" name="Monthly Trend"/>
    <pivotTable tabId="6" name="Weekly Trend"/>
    <pivotTable tabId="6" name="Selected Rep"/>
    <pivotTable tabId="6" name="Rate Satisfaction"/>
  </pivotTables>
  <data>
    <olap pivotCacheId="2145179730">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5]"/>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1B33FF4A-09DE-4AC9-BE99-603F3FE9D324}" cache="Slicer_Representative" caption="Representative" level="1" style="SlicerStyleOther2 2"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34"/>
    <tableColumn id="5" xr3:uid="{5A35565E-8707-4DED-AD15-A0669D67B382}" name="Date of Call" dataDxfId="33"/>
    <tableColumn id="6" xr3:uid="{F2E4F158-B41F-47BC-8DF8-DFCADFEE4E40}" name="Purchase Amount"/>
    <tableColumn id="7" xr3:uid="{04B291B5-47BD-4F78-8FD8-D1551CCA6BD9}" name="Satisfaction Rating"/>
    <tableColumn id="8" xr3:uid="{6E4123C0-0B17-43B8-A142-A1E540CE974C}" name="FY" dataDxfId="32">
      <calculatedColumnFormula>IF(MONTH(calls[[#This Row],[Date of Call]])&lt;=6, YEAR(calls[[#This Row],[Date of Call]]), YEAR(calls[[#This Row],[Date of Call]])+1)</calculatedColumnFormula>
    </tableColumn>
    <tableColumn id="9" xr3:uid="{199FA271-5E9B-46CE-9BC6-2801F92CD17E}" name="Day of week" dataDxfId="31">
      <calculatedColumnFormula>TEXT(calls[[#This Row],[Date of Call]],"DDDD")</calculatedColumnFormula>
    </tableColumn>
    <tableColumn id="10" xr3:uid="{328CDB09-95B8-4D5E-9ED9-EF0D363735A1}" name="Duration Bucket" dataDxfId="30">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29">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28" headerRowBorderDxfId="27" tableBorderDxfId="26" totalsRowBorderDxfId="25">
  <autoFilter ref="Q3:T18" xr:uid="{27158F51-A707-4171-8A04-81FB0AABCBA5}"/>
  <tableColumns count="4">
    <tableColumn id="1" xr3:uid="{02688061-6A8C-4E23-B7FF-D00CD8B58CAC}" name="Customer ID" dataDxfId="24"/>
    <tableColumn id="2" xr3:uid="{771678B6-DB44-426B-9874-B4E421A440D5}" name="Gedner" dataDxfId="23"/>
    <tableColumn id="3" xr3:uid="{B0D41C62-587E-494D-B49A-603F2C05F8D3}" name="Age" dataDxfId="22"/>
    <tableColumn id="4" xr3:uid="{663F92D6-FE31-4D81-9E01-8D066DDC8A88}" name="City" dataDxfId="2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Custom 1">
      <a:majorFont>
        <a:latin typeface="Arial Black"/>
        <a:ea typeface=""/>
        <a:cs typeface=""/>
      </a:majorFont>
      <a:minorFont>
        <a:latin typeface="Arial"/>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G1" zoomScale="70" zoomScaleNormal="70" workbookViewId="0">
      <selection activeCell="T5" sqref="T5"/>
    </sheetView>
  </sheetViews>
  <sheetFormatPr defaultRowHeight="14.5" x14ac:dyDescent="0.3"/>
  <cols>
    <col min="1" max="1" width="3.25" customWidth="1"/>
    <col min="2" max="2" width="14.58203125" customWidth="1"/>
    <col min="3" max="3" width="12.83203125" customWidth="1"/>
    <col min="4" max="4" width="16.58203125" customWidth="1"/>
    <col min="5" max="5" width="15" customWidth="1"/>
    <col min="6" max="6" width="16.08203125" customWidth="1"/>
    <col min="7" max="7" width="17.25" customWidth="1"/>
    <col min="8" max="8" width="18.33203125" customWidth="1"/>
    <col min="9" max="9" width="17.25" customWidth="1"/>
    <col min="10" max="12" width="15.5" customWidth="1"/>
    <col min="13" max="16" width="7.5" customWidth="1"/>
    <col min="17" max="17" width="14.58203125" customWidth="1"/>
    <col min="20" max="20" width="10.58203125" customWidth="1"/>
  </cols>
  <sheetData>
    <row r="1" spans="2:20" s="4" customFormat="1" ht="48" customHeight="1" x14ac:dyDescent="0.3">
      <c r="B1" s="5" t="s">
        <v>1000</v>
      </c>
    </row>
    <row r="2" spans="2:20" ht="14" x14ac:dyDescent="0.3">
      <c r="R2" s="1"/>
    </row>
    <row r="3" spans="2:20" ht="14" x14ac:dyDescent="0.3">
      <c r="B3" s="14" t="s">
        <v>25</v>
      </c>
      <c r="C3" s="14" t="s">
        <v>0</v>
      </c>
      <c r="D3" s="15" t="s">
        <v>1</v>
      </c>
      <c r="E3" s="16" t="s">
        <v>3</v>
      </c>
      <c r="F3" s="16" t="s">
        <v>4</v>
      </c>
      <c r="G3" s="14" t="s">
        <v>2</v>
      </c>
      <c r="H3" s="14" t="s">
        <v>994</v>
      </c>
      <c r="I3" t="s">
        <v>1033</v>
      </c>
      <c r="J3" t="s">
        <v>1034</v>
      </c>
      <c r="K3" t="s">
        <v>1035</v>
      </c>
      <c r="L3" t="s">
        <v>1036</v>
      </c>
      <c r="Q3" s="8" t="s">
        <v>0</v>
      </c>
      <c r="R3" s="9" t="s">
        <v>995</v>
      </c>
      <c r="S3" s="9" t="s">
        <v>996</v>
      </c>
      <c r="T3" s="10" t="s">
        <v>997</v>
      </c>
    </row>
    <row r="4" spans="2:20" ht="14"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1083</v>
      </c>
    </row>
    <row r="5" spans="2:20" ht="14"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1084</v>
      </c>
    </row>
    <row r="6" spans="2:20" ht="14"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1082</v>
      </c>
    </row>
    <row r="7" spans="2:20" ht="14"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1082</v>
      </c>
    </row>
    <row r="8" spans="2:20" ht="14"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1083</v>
      </c>
    </row>
    <row r="9" spans="2:20" ht="14"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1083</v>
      </c>
    </row>
    <row r="10" spans="2:20" ht="14"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1084</v>
      </c>
    </row>
    <row r="11" spans="2:20" ht="14"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1084</v>
      </c>
    </row>
    <row r="12" spans="2:20" ht="14"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1083</v>
      </c>
    </row>
    <row r="13" spans="2:20" ht="14"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1084</v>
      </c>
    </row>
    <row r="14" spans="2:20" ht="14"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1082</v>
      </c>
    </row>
    <row r="15" spans="2:20" ht="14"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1082</v>
      </c>
    </row>
    <row r="16" spans="2:20" ht="14"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1084</v>
      </c>
    </row>
    <row r="17" spans="2:20" ht="14"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1083</v>
      </c>
    </row>
    <row r="18" spans="2:20" ht="14"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1084</v>
      </c>
    </row>
    <row r="19" spans="2:20" ht="14"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ht="14"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ht="14"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ht="14"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ht="14"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ht="14"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ht="14"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ht="14"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ht="14"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ht="14"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ht="14"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ht="14"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ht="14"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ht="14"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ht="14"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ht="14"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ht="14"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ht="14"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ht="14"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ht="14"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ht="14"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ht="14"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ht="14"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ht="14"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ht="14"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ht="14"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ht="14"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ht="14"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ht="14"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ht="14"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ht="14"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ht="14"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ht="14"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ht="14"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ht="14"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ht="14"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ht="14"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ht="14"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ht="14"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ht="14"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ht="14"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ht="14"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ht="14"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ht="14"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ht="14"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ht="14"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ht="14"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ht="14"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ht="14"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ht="14"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ht="14"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ht="14"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ht="14"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ht="14"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ht="14"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ht="14"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ht="14"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ht="14"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ht="14"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ht="14"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ht="14"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ht="14"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ht="14"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ht="14"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ht="14"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ht="14"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ht="14"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ht="14"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ht="14"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ht="14"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ht="14"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ht="14"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ht="14"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ht="14"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ht="14"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ht="14"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ht="14"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ht="14"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ht="14"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ht="14"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ht="14"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ht="14"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ht="14"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ht="14"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ht="14"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ht="14"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ht="14"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ht="14"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ht="14"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ht="14"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ht="14"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ht="14"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ht="14"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ht="14"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ht="14"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ht="14"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ht="14"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ht="14"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ht="14"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ht="14"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ht="14"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ht="14"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ht="14"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ht="14"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ht="14"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ht="14"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ht="14"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ht="14"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ht="14"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ht="14"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ht="14"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ht="14"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ht="14"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ht="14"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ht="14"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ht="14"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ht="14"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ht="14"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ht="14"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ht="14"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ht="14"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ht="14"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ht="14"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ht="14"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ht="14"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ht="14"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ht="14"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ht="14"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ht="14"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ht="14"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ht="14"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ht="14"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ht="14"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ht="14"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ht="14"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ht="14"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ht="14"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ht="14"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ht="14"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ht="14"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ht="14"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ht="14"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ht="14"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ht="14"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ht="14"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ht="14"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ht="14"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ht="14"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ht="14"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ht="14"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ht="14"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ht="14"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ht="14"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ht="14"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ht="14"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ht="14"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ht="14"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ht="14"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ht="14"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ht="14"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ht="14"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ht="14"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ht="14"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ht="14"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ht="14"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ht="14"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ht="14"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ht="14"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ht="14"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ht="14"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ht="14"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ht="14"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ht="14"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ht="14"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ht="14"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ht="14"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ht="14"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ht="14"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ht="14"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ht="14"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ht="14"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ht="14"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ht="14"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ht="14"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ht="14"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ht="14"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ht="14"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ht="14"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ht="14"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ht="14"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ht="14"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ht="14"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ht="14"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ht="14"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ht="14"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ht="14"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ht="14"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ht="14"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ht="14"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ht="14"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ht="14"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ht="14"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ht="14"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ht="14"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ht="14"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ht="14"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ht="14"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ht="14"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ht="14"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ht="14"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ht="14"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ht="14"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ht="14"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ht="14"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ht="14"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ht="14"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ht="14"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ht="14"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ht="14"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ht="14"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ht="14"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ht="14"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ht="14"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ht="14"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ht="14"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ht="14"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ht="14"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ht="14"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ht="14"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ht="14"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ht="14"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ht="14"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ht="14"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ht="14"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ht="14"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ht="14"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ht="14"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ht="14"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ht="14"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ht="14"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ht="14"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ht="14"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ht="14"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ht="14"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ht="14"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ht="14"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ht="14"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ht="14"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ht="14"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ht="14"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ht="14"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ht="14"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ht="14"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ht="14"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ht="14"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ht="14"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ht="14"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ht="14"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ht="14"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ht="14"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ht="14"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ht="14"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ht="14"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ht="14"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ht="14"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ht="14"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ht="14"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ht="14"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ht="14"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ht="14"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ht="14"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ht="14"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ht="14"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ht="14"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ht="14"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ht="14"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ht="14"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ht="14"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ht="14"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ht="14"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ht="14"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ht="14"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ht="14"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ht="14"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ht="14"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ht="14"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ht="14"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ht="14"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ht="14"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ht="14"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ht="14"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ht="14"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ht="14"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ht="14"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ht="14"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ht="14"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ht="14"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ht="14"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ht="14"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ht="14"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ht="14"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ht="14"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ht="14"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ht="14"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ht="14"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ht="14"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ht="14"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ht="14"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ht="14"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ht="14"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ht="14"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ht="14"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ht="14"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ht="14"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ht="14"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ht="14"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ht="14"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ht="14"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ht="14"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ht="14"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ht="14"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ht="14"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ht="14"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ht="14"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ht="14"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ht="14"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ht="14"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ht="14"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ht="14"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ht="14"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ht="14"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ht="14"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ht="14"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ht="14"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ht="14"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ht="14"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ht="14"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ht="14"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ht="14"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ht="14"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ht="14"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ht="14"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ht="14"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ht="14"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ht="14"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ht="14"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ht="14"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ht="14"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ht="14"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ht="14"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ht="14"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ht="14"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ht="14"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ht="14"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ht="14"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ht="14"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ht="14"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ht="14"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ht="14"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ht="14"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ht="14"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ht="14"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ht="14"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ht="14"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ht="14"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ht="14"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ht="14"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ht="14"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ht="14"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ht="14"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ht="14"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ht="14"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ht="14"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ht="14"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ht="14"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ht="14"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ht="14"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ht="14"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ht="14"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ht="14"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ht="14"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ht="14"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ht="14"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ht="14"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ht="14"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ht="14"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ht="14"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ht="14"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ht="14"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ht="14"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ht="14"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ht="14"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ht="14"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ht="14"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ht="14"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ht="14"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ht="14"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ht="14"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ht="14"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ht="14"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ht="14"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ht="14"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ht="14"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ht="14"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ht="14"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ht="14"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ht="14"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ht="14"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ht="14"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ht="14"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ht="14"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ht="14"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ht="14"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ht="14"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ht="14"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ht="14"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ht="14"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ht="14"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ht="14"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ht="14"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ht="14"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ht="14"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ht="14"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ht="14"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ht="14"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ht="14"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ht="14"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ht="14"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ht="14"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ht="14"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ht="14"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ht="14"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ht="14"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ht="14"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ht="14"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ht="14"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ht="14"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ht="14"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ht="14"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ht="14"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ht="14"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ht="14"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ht="14"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ht="14"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ht="14"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ht="14"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ht="14"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ht="14"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ht="14"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ht="14"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ht="14"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ht="14"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ht="14"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ht="14"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ht="14"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ht="14"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ht="14"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ht="14"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ht="14"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ht="14"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ht="14"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ht="14"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ht="14"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ht="14"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ht="14"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ht="14"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ht="14"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ht="14"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ht="14"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ht="14"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ht="14"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ht="14"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ht="14"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ht="14"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ht="14"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ht="14"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ht="14"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ht="14"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ht="14"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ht="14"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ht="14"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ht="14"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ht="14"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ht="14"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ht="14"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ht="14"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ht="14"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ht="14"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ht="14"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ht="14"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ht="14"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ht="14"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ht="14"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ht="14"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ht="14"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ht="14"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ht="14"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ht="14"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ht="14"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ht="14"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ht="14"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ht="14"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ht="14"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ht="14"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ht="14"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ht="14"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ht="14"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ht="14"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ht="14"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ht="14"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ht="14"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ht="14"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ht="14"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ht="14"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ht="14"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ht="14"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ht="14"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ht="14"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ht="14"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ht="14"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ht="14"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ht="14"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ht="14"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ht="14"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ht="14"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ht="14"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ht="14"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ht="14"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ht="14"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ht="14"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ht="14"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ht="14"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ht="14"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ht="14"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ht="14"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ht="14"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ht="14"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ht="14"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ht="14"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ht="14"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ht="14"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ht="14"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ht="14"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ht="14"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ht="14"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ht="14"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ht="14"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ht="14"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ht="14"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ht="14"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ht="14"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ht="14"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ht="14"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ht="14"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ht="14"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ht="14"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ht="14"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ht="14"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ht="14"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ht="14"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ht="14"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ht="14"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ht="14"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ht="14"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ht="14"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ht="14"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ht="14"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ht="14"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ht="14"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ht="14"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ht="14"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ht="14"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ht="14"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ht="14"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ht="14"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ht="14"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ht="14"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ht="14"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ht="14"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ht="14"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ht="14"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ht="14"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ht="14"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ht="14"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ht="14"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ht="14"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ht="14"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ht="14"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ht="14"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ht="14"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ht="14"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ht="14"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ht="14"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ht="14"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ht="14"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ht="14"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ht="14"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ht="14"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ht="14"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ht="14"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ht="14"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ht="14"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ht="14"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ht="14"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ht="14"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ht="14"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ht="14"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ht="14"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ht="14"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ht="14"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ht="14"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ht="14"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ht="14"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ht="14"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ht="14"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ht="14"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ht="14"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ht="14"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ht="14"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ht="14"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ht="14"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ht="14"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ht="14"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ht="14"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ht="14"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ht="14"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ht="14"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ht="14"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ht="14"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ht="14"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ht="14"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ht="14"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ht="14"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ht="14"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ht="14"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ht="14"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ht="14"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ht="14"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ht="14"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ht="14"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ht="14"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ht="14"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ht="14"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ht="14"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ht="14"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ht="14"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ht="14"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ht="14"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ht="14"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ht="14"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ht="14"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ht="14"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ht="14"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ht="14"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ht="14"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ht="14"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ht="14"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ht="14"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ht="14"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ht="14"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ht="14"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ht="14"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ht="14"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ht="14"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ht="14"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ht="14"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ht="14"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ht="14"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ht="14"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ht="14"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ht="14"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ht="14"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ht="14"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ht="14"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ht="14"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ht="14"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ht="14"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ht="14"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ht="14"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ht="14"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ht="14"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ht="14"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ht="14"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ht="14"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ht="14"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ht="14"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ht="14"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ht="14"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ht="14"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ht="14"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ht="14"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ht="14"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ht="14"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ht="14"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ht="14"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ht="14"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ht="14"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ht="14"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ht="14"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ht="14"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ht="14"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ht="14"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ht="14"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ht="14"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ht="14"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ht="14"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ht="14"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ht="14"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ht="14"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ht="14"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ht="14"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ht="14"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ht="14"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ht="14"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ht="14"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ht="14"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ht="14"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ht="14"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ht="14"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ht="14"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ht="14"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ht="14"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ht="14"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ht="14"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ht="14"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ht="14"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ht="14"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ht="14"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ht="14"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ht="14"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ht="14"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ht="14"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ht="14"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ht="14"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ht="14"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ht="14"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ht="14"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ht="14"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ht="14"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ht="14"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ht="14"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ht="14"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ht="14"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ht="14"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ht="14"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ht="14"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ht="14"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ht="14"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ht="14"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ht="14"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ht="14"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ht="14"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ht="14"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ht="14"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ht="14"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ht="14"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ht="14"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ht="14"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ht="14"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ht="14"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ht="14"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ht="14"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ht="14"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ht="14"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ht="14"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ht="14"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ht="14"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ht="14"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ht="14"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ht="14"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ht="14"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ht="14"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ht="14"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ht="14"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ht="14"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ht="14"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ht="14"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ht="14"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ht="14"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ht="14"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ht="14"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ht="14"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ht="14"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ht="14"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ht="14"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ht="14"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ht="14"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ht="14"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ht="14"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ht="14"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ht="14"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ht="14"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ht="14"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ht="14"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ht="14"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ht="14"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ht="14"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ht="14"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ht="14"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ht="14"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ht="14"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ht="14"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ht="14"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ht="14"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ht="14"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ht="14"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ht="14"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ht="14"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ht="14"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ht="14"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ht="14"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ht="14"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ht="14"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ht="14"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ht="14"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ht="14"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ht="14"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ht="14"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ht="14"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ht="14"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ht="14"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ht="14"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ht="14"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ht="14"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ht="14"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ht="14"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ht="14"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ht="14"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ht="14"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ht="14"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ht="14"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ht="14"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ht="14"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ht="14"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ht="14"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ht="14"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ht="14"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ht="14"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ht="14"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ht="14"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ht="14"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ht="14"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ht="14"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ht="14"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ht="14"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ht="14"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ht="14"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ht="14"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ht="14"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ht="14"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ht="14"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ht="14"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ht="14"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ht="14"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ht="14"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ht="14"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ht="14"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ht="14"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ht="14"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ht="14"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ht="14"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ht="14"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ht="14"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ht="14"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ht="14"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ht="14"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ht="14"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ht="14"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ht="14"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ht="14"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ht="14"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ht="14"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ht="14"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ht="14"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ht="14"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ht="14"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ht="14"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ht="14"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ht="14"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ht="14"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ht="14"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ht="14"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ht="14"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ht="14"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ht="14"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ht="14"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ht="14"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ht="14"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ht="14"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ht="14"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ht="14"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ht="14"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ht="14"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ht="14"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ht="14"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ht="14"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ht="14"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ht="14"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ht="14"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ht="14"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ht="14"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ht="14"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ht="14"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ht="14"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ht="14"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ht="14"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ht="14"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ht="14"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ht="14"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ht="14"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ht="14"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ht="14"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ht="14"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ht="14"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ht="14"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ht="14"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ht="14"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ht="14"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ht="14"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ht="14"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ht="14"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ht="14"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ht="14"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ht="14"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ht="14"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ht="14"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ht="14"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ht="14"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ht="14"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ht="14"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ht="14"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ht="14"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ht="14"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ht="14"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ht="14"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ht="14"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ht="14"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ht="14"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ht="14"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ht="14"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ht="14"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ht="14"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ht="14"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ht="14"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ht="14"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ht="14"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ht="14"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ht="14"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ht="14"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ht="14"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ht="14"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ht="14"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ht="14"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ht="14" x14ac:dyDescent="0.3">
      <c r="B972" t="s">
        <v>1001</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ht="14" x14ac:dyDescent="0.3">
      <c r="B973" t="s">
        <v>1002</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ht="14" x14ac:dyDescent="0.3">
      <c r="B974" t="s">
        <v>1003</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ht="14" x14ac:dyDescent="0.3">
      <c r="B975" t="s">
        <v>1004</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ht="14" x14ac:dyDescent="0.3">
      <c r="B976" t="s">
        <v>1005</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ht="14" x14ac:dyDescent="0.3">
      <c r="B977" t="s">
        <v>1006</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ht="14" x14ac:dyDescent="0.3">
      <c r="B978" t="s">
        <v>1007</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ht="14" x14ac:dyDescent="0.3">
      <c r="B979" t="s">
        <v>1008</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ht="14" x14ac:dyDescent="0.3">
      <c r="B980" t="s">
        <v>1009</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ht="14" x14ac:dyDescent="0.3">
      <c r="B981" t="s">
        <v>1010</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ht="14" x14ac:dyDescent="0.3">
      <c r="B982" t="s">
        <v>1011</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ht="14" x14ac:dyDescent="0.3">
      <c r="B983" t="s">
        <v>1012</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ht="14" x14ac:dyDescent="0.3">
      <c r="B984" t="s">
        <v>1013</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ht="14" x14ac:dyDescent="0.3">
      <c r="B985" t="s">
        <v>1014</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ht="14" x14ac:dyDescent="0.3">
      <c r="B986" t="s">
        <v>1015</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ht="14" x14ac:dyDescent="0.3">
      <c r="B987" t="s">
        <v>1016</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ht="14" x14ac:dyDescent="0.3">
      <c r="B988" t="s">
        <v>1017</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ht="14" x14ac:dyDescent="0.3">
      <c r="B989" t="s">
        <v>1018</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ht="14" x14ac:dyDescent="0.3">
      <c r="B990" t="s">
        <v>1019</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ht="14" x14ac:dyDescent="0.3">
      <c r="B991" t="s">
        <v>1020</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ht="14" x14ac:dyDescent="0.3">
      <c r="B992" t="s">
        <v>1021</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ht="14" x14ac:dyDescent="0.3">
      <c r="B993" t="s">
        <v>1022</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ht="14" x14ac:dyDescent="0.3">
      <c r="B994" t="s">
        <v>1023</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ht="14" x14ac:dyDescent="0.3">
      <c r="B995" t="s">
        <v>1024</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ht="14" x14ac:dyDescent="0.3">
      <c r="B996" t="s">
        <v>1025</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ht="14" x14ac:dyDescent="0.3">
      <c r="B997" t="s">
        <v>1026</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ht="14" x14ac:dyDescent="0.3">
      <c r="B998" t="s">
        <v>1027</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ht="14" x14ac:dyDescent="0.3">
      <c r="B999" t="s">
        <v>1028</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ht="14" x14ac:dyDescent="0.3">
      <c r="B1000" t="s">
        <v>1029</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ht="14" x14ac:dyDescent="0.3">
      <c r="B1001" t="s">
        <v>1030</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ht="14" x14ac:dyDescent="0.3">
      <c r="B1002" t="s">
        <v>1031</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ht="14" x14ac:dyDescent="0.3">
      <c r="B1003" t="s">
        <v>1032</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30" zoomScaleNormal="130" workbookViewId="0">
      <selection activeCell="E3" sqref="E3:F7"/>
    </sheetView>
  </sheetViews>
  <sheetFormatPr defaultRowHeight="14" x14ac:dyDescent="0.3"/>
  <cols>
    <col min="5" max="5" width="10.83203125" customWidth="1"/>
    <col min="6" max="6" width="9.08203125" customWidth="1"/>
  </cols>
  <sheetData>
    <row r="2" spans="5:6" x14ac:dyDescent="0.3">
      <c r="E2" t="s">
        <v>1037</v>
      </c>
      <c r="F2" t="s">
        <v>1038</v>
      </c>
    </row>
    <row r="3" spans="5:6" ht="49.5" customHeight="1" x14ac:dyDescent="0.3">
      <c r="E3" s="41" t="s">
        <v>11</v>
      </c>
    </row>
    <row r="4" spans="5:6" ht="49.5" customHeight="1" x14ac:dyDescent="0.3">
      <c r="E4" s="41" t="s">
        <v>9</v>
      </c>
    </row>
    <row r="5" spans="5:6" ht="49.5" customHeight="1" x14ac:dyDescent="0.3">
      <c r="E5" s="41" t="s">
        <v>6</v>
      </c>
    </row>
    <row r="6" spans="5:6" ht="49.5" customHeight="1" x14ac:dyDescent="0.3">
      <c r="E6" s="41" t="s">
        <v>13</v>
      </c>
    </row>
    <row r="7" spans="5:6" ht="49.5" customHeight="1" x14ac:dyDescent="0.3">
      <c r="E7" s="41" t="s">
        <v>10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5AB7E-41B5-40B3-A5AC-1107F05D6CFA}">
  <dimension ref="A3:J106"/>
  <sheetViews>
    <sheetView workbookViewId="0">
      <selection activeCell="J62" sqref="J62"/>
    </sheetView>
  </sheetViews>
  <sheetFormatPr defaultRowHeight="14" x14ac:dyDescent="0.3"/>
  <cols>
    <col min="1" max="1" width="12.9140625" bestFit="1" customWidth="1"/>
    <col min="2" max="2" width="9.58203125" bestFit="1" customWidth="1"/>
    <col min="3" max="3" width="10.58203125" bestFit="1" customWidth="1"/>
    <col min="4" max="4" width="10.6640625" bestFit="1" customWidth="1"/>
    <col min="5" max="5" width="7.1640625" bestFit="1" customWidth="1"/>
    <col min="6" max="6" width="4.75" bestFit="1" customWidth="1"/>
    <col min="7" max="7" width="12.9140625" bestFit="1" customWidth="1"/>
    <col min="8" max="8" width="9.58203125" bestFit="1" customWidth="1"/>
    <col min="9" max="9" width="10.58203125" bestFit="1" customWidth="1"/>
    <col min="10" max="10" width="13.25" bestFit="1" customWidth="1"/>
  </cols>
  <sheetData>
    <row r="3" spans="1:5" x14ac:dyDescent="0.3">
      <c r="A3" t="s">
        <v>1040</v>
      </c>
      <c r="B3" t="s">
        <v>1041</v>
      </c>
      <c r="C3" t="s">
        <v>1042</v>
      </c>
      <c r="D3" t="s">
        <v>1043</v>
      </c>
      <c r="E3" t="s">
        <v>1044</v>
      </c>
    </row>
    <row r="4" spans="1:5" x14ac:dyDescent="0.3">
      <c r="A4" s="22">
        <v>1000</v>
      </c>
      <c r="B4" s="23">
        <v>96623</v>
      </c>
      <c r="C4" s="22">
        <v>89850</v>
      </c>
      <c r="D4" s="24">
        <v>3.8854000000000033</v>
      </c>
      <c r="E4" s="22">
        <v>307</v>
      </c>
    </row>
    <row r="12" spans="1:5" x14ac:dyDescent="0.3">
      <c r="A12" t="s">
        <v>1040</v>
      </c>
      <c r="B12" t="s">
        <v>1041</v>
      </c>
      <c r="C12" t="s">
        <v>1042</v>
      </c>
      <c r="D12" t="s">
        <v>1043</v>
      </c>
      <c r="E12" t="s">
        <v>1044</v>
      </c>
    </row>
    <row r="13" spans="1:5" x14ac:dyDescent="0.3">
      <c r="A13" s="22">
        <v>200</v>
      </c>
      <c r="B13" s="23">
        <v>20104</v>
      </c>
      <c r="C13" s="22">
        <v>18209</v>
      </c>
      <c r="D13" s="24">
        <v>3.8824999999999998</v>
      </c>
      <c r="E13" s="22">
        <v>51</v>
      </c>
    </row>
    <row r="22" spans="1:8" x14ac:dyDescent="0.3">
      <c r="A22" s="25" t="s">
        <v>1045</v>
      </c>
      <c r="B22" t="s">
        <v>1040</v>
      </c>
      <c r="C22" t="s">
        <v>1059</v>
      </c>
      <c r="G22" s="25" t="s">
        <v>1045</v>
      </c>
      <c r="H22" t="s">
        <v>1040</v>
      </c>
    </row>
    <row r="23" spans="1:8" x14ac:dyDescent="0.3">
      <c r="A23" s="26" t="s">
        <v>1047</v>
      </c>
      <c r="B23" s="22">
        <v>21</v>
      </c>
      <c r="C23" s="22">
        <v>21</v>
      </c>
      <c r="G23" s="26" t="s">
        <v>1060</v>
      </c>
      <c r="H23" s="22">
        <v>32</v>
      </c>
    </row>
    <row r="24" spans="1:8" x14ac:dyDescent="0.3">
      <c r="A24" s="26" t="s">
        <v>1048</v>
      </c>
      <c r="B24" s="22">
        <v>18</v>
      </c>
      <c r="C24" s="22">
        <v>18</v>
      </c>
      <c r="G24" s="26" t="s">
        <v>1061</v>
      </c>
      <c r="H24" s="22">
        <v>22</v>
      </c>
    </row>
    <row r="25" spans="1:8" x14ac:dyDescent="0.3">
      <c r="A25" s="26" t="s">
        <v>1049</v>
      </c>
      <c r="B25" s="22">
        <v>31</v>
      </c>
      <c r="C25" s="22">
        <v>31</v>
      </c>
      <c r="G25" s="26" t="s">
        <v>1062</v>
      </c>
      <c r="H25" s="22">
        <v>38</v>
      </c>
    </row>
    <row r="26" spans="1:8" x14ac:dyDescent="0.3">
      <c r="A26" s="26" t="s">
        <v>1050</v>
      </c>
      <c r="B26" s="22">
        <v>20</v>
      </c>
      <c r="C26" s="22">
        <v>20</v>
      </c>
      <c r="G26" s="26" t="s">
        <v>1063</v>
      </c>
      <c r="H26" s="22">
        <v>27</v>
      </c>
    </row>
    <row r="27" spans="1:8" x14ac:dyDescent="0.3">
      <c r="A27" s="26" t="s">
        <v>1051</v>
      </c>
      <c r="B27" s="22">
        <v>8</v>
      </c>
      <c r="C27" s="22">
        <v>8</v>
      </c>
      <c r="G27" s="26" t="s">
        <v>1064</v>
      </c>
      <c r="H27" s="22">
        <v>27</v>
      </c>
    </row>
    <row r="28" spans="1:8" x14ac:dyDescent="0.3">
      <c r="A28" s="26" t="s">
        <v>1052</v>
      </c>
      <c r="B28" s="22">
        <v>12</v>
      </c>
      <c r="C28" s="22">
        <v>12</v>
      </c>
      <c r="G28" s="26" t="s">
        <v>1065</v>
      </c>
      <c r="H28" s="22">
        <v>27</v>
      </c>
    </row>
    <row r="29" spans="1:8" x14ac:dyDescent="0.3">
      <c r="A29" s="26" t="s">
        <v>1053</v>
      </c>
      <c r="B29" s="22">
        <v>12</v>
      </c>
      <c r="C29" s="22">
        <v>12</v>
      </c>
      <c r="G29" s="26" t="s">
        <v>1066</v>
      </c>
      <c r="H29" s="22">
        <v>27</v>
      </c>
    </row>
    <row r="30" spans="1:8" x14ac:dyDescent="0.3">
      <c r="A30" s="26" t="s">
        <v>1054</v>
      </c>
      <c r="B30" s="22">
        <v>7</v>
      </c>
      <c r="C30" s="22">
        <v>7</v>
      </c>
      <c r="G30" s="26" t="s">
        <v>1046</v>
      </c>
      <c r="H30" s="22">
        <v>200</v>
      </c>
    </row>
    <row r="31" spans="1:8" x14ac:dyDescent="0.3">
      <c r="A31" s="26" t="s">
        <v>1055</v>
      </c>
      <c r="B31" s="22">
        <v>20</v>
      </c>
      <c r="C31" s="22">
        <v>20</v>
      </c>
    </row>
    <row r="32" spans="1:8" x14ac:dyDescent="0.3">
      <c r="A32" s="26" t="s">
        <v>1056</v>
      </c>
      <c r="B32" s="22">
        <v>24</v>
      </c>
      <c r="C32" s="22">
        <v>24</v>
      </c>
    </row>
    <row r="33" spans="1:9" x14ac:dyDescent="0.3">
      <c r="A33" s="26" t="s">
        <v>1057</v>
      </c>
      <c r="B33" s="22">
        <v>12</v>
      </c>
      <c r="C33" s="22">
        <v>12</v>
      </c>
    </row>
    <row r="34" spans="1:9" x14ac:dyDescent="0.3">
      <c r="A34" s="26" t="s">
        <v>1058</v>
      </c>
      <c r="B34" s="22">
        <v>15</v>
      </c>
      <c r="C34" s="22">
        <v>15</v>
      </c>
    </row>
    <row r="35" spans="1:9" x14ac:dyDescent="0.3">
      <c r="A35" s="26" t="s">
        <v>1046</v>
      </c>
      <c r="B35" s="22">
        <v>200</v>
      </c>
      <c r="C35" s="22">
        <v>200</v>
      </c>
    </row>
    <row r="40" spans="1:9" x14ac:dyDescent="0.3">
      <c r="E40" t="s">
        <v>1067</v>
      </c>
      <c r="H40" t="s">
        <v>1073</v>
      </c>
      <c r="I40" t="str">
        <f>A55</f>
        <v>R05</v>
      </c>
    </row>
    <row r="42" spans="1:9" x14ac:dyDescent="0.3">
      <c r="A42" s="25" t="s">
        <v>1045</v>
      </c>
      <c r="B42" t="s">
        <v>1040</v>
      </c>
      <c r="C42" t="s">
        <v>1041</v>
      </c>
      <c r="E42" s="29" t="s">
        <v>1068</v>
      </c>
      <c r="F42" s="29" t="s">
        <v>1069</v>
      </c>
      <c r="G42" s="29" t="s">
        <v>1070</v>
      </c>
      <c r="H42" s="29" t="s">
        <v>1071</v>
      </c>
      <c r="I42" s="29" t="s">
        <v>1072</v>
      </c>
    </row>
    <row r="43" spans="1:9" x14ac:dyDescent="0.3">
      <c r="A43" s="26" t="s">
        <v>11</v>
      </c>
      <c r="B43" s="22">
        <v>189</v>
      </c>
      <c r="C43" s="23">
        <v>18415</v>
      </c>
      <c r="E43" t="str" cm="1">
        <f t="array" ref="E43:G47">A43:C47</f>
        <v>R01</v>
      </c>
      <c r="F43">
        <v>189</v>
      </c>
      <c r="G43" s="27">
        <v>18415</v>
      </c>
      <c r="H43" t="e">
        <f>IF(E43=$I$40,F43,NA())</f>
        <v>#N/A</v>
      </c>
      <c r="I43" t="e">
        <f>IF(E43=$I$40,G43,NA())</f>
        <v>#N/A</v>
      </c>
    </row>
    <row r="44" spans="1:9" x14ac:dyDescent="0.3">
      <c r="A44" s="26" t="s">
        <v>9</v>
      </c>
      <c r="B44" s="22">
        <v>218</v>
      </c>
      <c r="C44" s="23">
        <v>20581</v>
      </c>
      <c r="E44" t="str">
        <v>R02</v>
      </c>
      <c r="F44">
        <v>218</v>
      </c>
      <c r="G44" s="27">
        <v>20581</v>
      </c>
      <c r="H44" t="e">
        <f t="shared" ref="H44:H47" si="0">IF(E44=$I$40,F44,NA())</f>
        <v>#N/A</v>
      </c>
      <c r="I44" t="e">
        <f t="shared" ref="I44:I47" si="1">IF(E44=$I$40,G44,NA())</f>
        <v>#N/A</v>
      </c>
    </row>
    <row r="45" spans="1:9" x14ac:dyDescent="0.3">
      <c r="A45" s="26" t="s">
        <v>6</v>
      </c>
      <c r="B45" s="22">
        <v>207</v>
      </c>
      <c r="C45" s="23">
        <v>20872</v>
      </c>
      <c r="E45" t="str">
        <v>R03</v>
      </c>
      <c r="F45">
        <v>207</v>
      </c>
      <c r="G45" s="27">
        <v>20872</v>
      </c>
      <c r="H45" t="e">
        <f t="shared" si="0"/>
        <v>#N/A</v>
      </c>
      <c r="I45" t="e">
        <f t="shared" si="1"/>
        <v>#N/A</v>
      </c>
    </row>
    <row r="46" spans="1:9" x14ac:dyDescent="0.3">
      <c r="A46" s="26" t="s">
        <v>13</v>
      </c>
      <c r="B46" s="22">
        <v>186</v>
      </c>
      <c r="C46" s="23">
        <v>16651</v>
      </c>
      <c r="E46" t="str">
        <v>R04</v>
      </c>
      <c r="F46">
        <v>186</v>
      </c>
      <c r="G46" s="27">
        <v>16651</v>
      </c>
      <c r="H46" t="e">
        <f t="shared" si="0"/>
        <v>#N/A</v>
      </c>
      <c r="I46" t="e">
        <f t="shared" si="1"/>
        <v>#N/A</v>
      </c>
    </row>
    <row r="47" spans="1:9" x14ac:dyDescent="0.3">
      <c r="A47" s="26" t="s">
        <v>10</v>
      </c>
      <c r="B47" s="22">
        <v>200</v>
      </c>
      <c r="C47" s="23">
        <v>20104</v>
      </c>
      <c r="E47" t="str">
        <v>R05</v>
      </c>
      <c r="F47">
        <v>200</v>
      </c>
      <c r="G47" s="27">
        <v>20104</v>
      </c>
      <c r="H47">
        <f t="shared" si="0"/>
        <v>200</v>
      </c>
      <c r="I47">
        <f t="shared" si="1"/>
        <v>20104</v>
      </c>
    </row>
    <row r="48" spans="1:9" x14ac:dyDescent="0.3">
      <c r="A48" s="26" t="s">
        <v>1046</v>
      </c>
      <c r="B48" s="22">
        <v>1000</v>
      </c>
      <c r="C48" s="23">
        <v>96623</v>
      </c>
    </row>
    <row r="52" spans="1:10" ht="15.5" x14ac:dyDescent="0.35">
      <c r="G52" s="37" t="s">
        <v>1076</v>
      </c>
    </row>
    <row r="54" spans="1:10" x14ac:dyDescent="0.3">
      <c r="A54" s="25" t="s">
        <v>1045</v>
      </c>
      <c r="G54" t="s">
        <v>1077</v>
      </c>
      <c r="H54" s="36">
        <f>A13/A4</f>
        <v>0.2</v>
      </c>
    </row>
    <row r="55" spans="1:10" x14ac:dyDescent="0.3">
      <c r="A55" s="28" t="s">
        <v>10</v>
      </c>
      <c r="G55" t="s">
        <v>1069</v>
      </c>
      <c r="H55">
        <f>_xlfn.XLOOKUP(A55,E43:E47,F43:F47)</f>
        <v>200</v>
      </c>
    </row>
    <row r="56" spans="1:10" x14ac:dyDescent="0.3">
      <c r="G56" t="s">
        <v>1070</v>
      </c>
      <c r="H56">
        <f>_xlfn.XLOOKUP(A55,E43:E47,G43:G47)</f>
        <v>20104</v>
      </c>
    </row>
    <row r="57" spans="1:10" ht="15.5" x14ac:dyDescent="0.35">
      <c r="I57" s="37" t="s">
        <v>1080</v>
      </c>
    </row>
    <row r="58" spans="1:10" x14ac:dyDescent="0.3">
      <c r="G58" t="s">
        <v>1078</v>
      </c>
      <c r="H58">
        <f>_xlfn.RANK.AVG(H55,F43:F47)</f>
        <v>3</v>
      </c>
      <c r="J58" t="str">
        <f>"% of Calls:"&amp;TEXT(H54,"0%")</f>
        <v>% of Calls:20%</v>
      </c>
    </row>
    <row r="59" spans="1:10" x14ac:dyDescent="0.3">
      <c r="G59" t="s">
        <v>1079</v>
      </c>
      <c r="H59">
        <f>_xlfn.RANK.AVG(H56,G43:G47)</f>
        <v>3</v>
      </c>
      <c r="J59" t="str">
        <f>IF(COUNTA(A55:A59)&gt;1,"","Call Rank: "&amp;H58)</f>
        <v>Call Rank: 3</v>
      </c>
    </row>
    <row r="60" spans="1:10" x14ac:dyDescent="0.3">
      <c r="J60" t="str">
        <f>IF(COUNTA(A55:A59)&gt;1," ","Amount Rank: "&amp;H59)</f>
        <v>Amount Rank: 3</v>
      </c>
    </row>
    <row r="61" spans="1:10" x14ac:dyDescent="0.3">
      <c r="A61" s="25" t="s">
        <v>1040</v>
      </c>
      <c r="B61" s="25" t="s">
        <v>1074</v>
      </c>
    </row>
    <row r="62" spans="1:10" ht="29" customHeight="1" x14ac:dyDescent="0.3">
      <c r="A62" s="42" t="s">
        <v>1045</v>
      </c>
      <c r="B62" s="40" t="s">
        <v>999</v>
      </c>
      <c r="C62" s="40" t="s">
        <v>998</v>
      </c>
      <c r="D62" s="40" t="s">
        <v>1046</v>
      </c>
      <c r="I62" s="43" t="s">
        <v>1081</v>
      </c>
      <c r="J62" s="40">
        <f>_xlfn.XLOOKUP(A55,Assets!$E$3:$E$7,Assets!$F$3:$F$7)</f>
        <v>0</v>
      </c>
    </row>
    <row r="63" spans="1:10" x14ac:dyDescent="0.3">
      <c r="A63" s="26" t="s">
        <v>1083</v>
      </c>
      <c r="B63" s="22">
        <v>129</v>
      </c>
      <c r="C63" s="22">
        <v>206</v>
      </c>
      <c r="D63" s="22">
        <v>335</v>
      </c>
    </row>
    <row r="64" spans="1:10" x14ac:dyDescent="0.3">
      <c r="A64" s="26" t="s">
        <v>1082</v>
      </c>
      <c r="B64" s="22">
        <v>144</v>
      </c>
      <c r="C64" s="22">
        <v>132</v>
      </c>
      <c r="D64" s="22">
        <v>276</v>
      </c>
    </row>
    <row r="65" spans="1:4" x14ac:dyDescent="0.3">
      <c r="A65" s="26" t="s">
        <v>1084</v>
      </c>
      <c r="B65" s="22">
        <v>326</v>
      </c>
      <c r="C65" s="22">
        <v>63</v>
      </c>
      <c r="D65" s="22">
        <v>389</v>
      </c>
    </row>
    <row r="66" spans="1:4" x14ac:dyDescent="0.3">
      <c r="A66" s="26" t="s">
        <v>1046</v>
      </c>
      <c r="B66" s="22">
        <v>599</v>
      </c>
      <c r="C66" s="22">
        <v>401</v>
      </c>
      <c r="D66" s="22">
        <v>1000</v>
      </c>
    </row>
    <row r="73" spans="1:4" x14ac:dyDescent="0.3">
      <c r="A73" s="25" t="s">
        <v>1045</v>
      </c>
      <c r="B73" t="s">
        <v>1040</v>
      </c>
    </row>
    <row r="74" spans="1:4" x14ac:dyDescent="0.3">
      <c r="A74" s="26">
        <v>2</v>
      </c>
      <c r="B74" s="22">
        <v>10</v>
      </c>
    </row>
    <row r="75" spans="1:4" x14ac:dyDescent="0.3">
      <c r="A75" s="26">
        <v>3</v>
      </c>
      <c r="B75" s="22">
        <v>44</v>
      </c>
    </row>
    <row r="76" spans="1:4" x14ac:dyDescent="0.3">
      <c r="A76" s="26">
        <v>4</v>
      </c>
      <c r="B76" s="22">
        <v>95</v>
      </c>
    </row>
    <row r="77" spans="1:4" x14ac:dyDescent="0.3">
      <c r="A77" s="26">
        <v>5</v>
      </c>
      <c r="B77" s="22">
        <v>51</v>
      </c>
    </row>
    <row r="78" spans="1:4" x14ac:dyDescent="0.3">
      <c r="A78" s="26" t="s">
        <v>1046</v>
      </c>
      <c r="B78" s="22">
        <v>200</v>
      </c>
    </row>
    <row r="87" spans="1:7" x14ac:dyDescent="0.3">
      <c r="A87" s="25" t="s">
        <v>1039</v>
      </c>
      <c r="B87" s="25" t="s">
        <v>1074</v>
      </c>
    </row>
    <row r="88" spans="1:7" ht="14.5" customHeight="1" x14ac:dyDescent="0.3">
      <c r="A88" s="25" t="s">
        <v>1045</v>
      </c>
      <c r="B88" t="s">
        <v>11</v>
      </c>
      <c r="C88" t="s">
        <v>9</v>
      </c>
      <c r="D88" t="s">
        <v>6</v>
      </c>
      <c r="E88" t="s">
        <v>13</v>
      </c>
      <c r="F88" t="s">
        <v>10</v>
      </c>
      <c r="G88" t="s">
        <v>1046</v>
      </c>
    </row>
    <row r="89" spans="1:7" x14ac:dyDescent="0.3">
      <c r="A89" s="26" t="s">
        <v>1083</v>
      </c>
      <c r="B89" s="21"/>
      <c r="C89" s="21"/>
      <c r="D89" s="21"/>
      <c r="E89" s="21"/>
      <c r="F89" s="21"/>
      <c r="G89" s="21"/>
    </row>
    <row r="90" spans="1:7" x14ac:dyDescent="0.3">
      <c r="A90" s="30" t="s">
        <v>17</v>
      </c>
      <c r="B90" s="21">
        <v>1655</v>
      </c>
      <c r="C90" s="21">
        <v>805</v>
      </c>
      <c r="D90" s="21">
        <v>2263</v>
      </c>
      <c r="E90" s="21">
        <v>987</v>
      </c>
      <c r="F90" s="21">
        <v>1075</v>
      </c>
      <c r="G90" s="21">
        <v>6785</v>
      </c>
    </row>
    <row r="91" spans="1:7" x14ac:dyDescent="0.3">
      <c r="A91" s="30" t="s">
        <v>23</v>
      </c>
      <c r="B91" s="21">
        <v>1104</v>
      </c>
      <c r="C91" s="21">
        <v>2280</v>
      </c>
      <c r="D91" s="21">
        <v>1445</v>
      </c>
      <c r="E91" s="21">
        <v>1722</v>
      </c>
      <c r="F91" s="21">
        <v>1196</v>
      </c>
      <c r="G91" s="21">
        <v>7747</v>
      </c>
    </row>
    <row r="92" spans="1:7" x14ac:dyDescent="0.3">
      <c r="A92" s="30" t="s">
        <v>7</v>
      </c>
      <c r="B92" s="21">
        <v>372</v>
      </c>
      <c r="C92" s="21">
        <v>1818</v>
      </c>
      <c r="D92" s="21">
        <v>1346</v>
      </c>
      <c r="E92" s="21">
        <v>1156</v>
      </c>
      <c r="F92" s="21">
        <v>1484</v>
      </c>
      <c r="G92" s="21">
        <v>6176</v>
      </c>
    </row>
    <row r="93" spans="1:7" x14ac:dyDescent="0.3">
      <c r="A93" s="30" t="s">
        <v>22</v>
      </c>
      <c r="B93" s="21">
        <v>1415</v>
      </c>
      <c r="C93" s="21">
        <v>1271</v>
      </c>
      <c r="D93" s="21">
        <v>1214</v>
      </c>
      <c r="E93" s="21">
        <v>1135</v>
      </c>
      <c r="F93" s="21">
        <v>1566</v>
      </c>
      <c r="G93" s="21">
        <v>6601</v>
      </c>
    </row>
    <row r="94" spans="1:7" x14ac:dyDescent="0.3">
      <c r="A94" s="30" t="s">
        <v>21</v>
      </c>
      <c r="B94" s="21">
        <v>1362</v>
      </c>
      <c r="C94" s="21">
        <v>1363</v>
      </c>
      <c r="D94" s="21">
        <v>1152</v>
      </c>
      <c r="E94" s="21">
        <v>777</v>
      </c>
      <c r="F94" s="21">
        <v>750</v>
      </c>
      <c r="G94" s="21">
        <v>5404</v>
      </c>
    </row>
    <row r="95" spans="1:7" x14ac:dyDescent="0.3">
      <c r="A95" s="26" t="s">
        <v>1082</v>
      </c>
      <c r="B95" s="21"/>
      <c r="C95" s="21"/>
      <c r="D95" s="21"/>
      <c r="E95" s="21"/>
      <c r="F95" s="21"/>
      <c r="G95" s="21"/>
    </row>
    <row r="96" spans="1:7" x14ac:dyDescent="0.3">
      <c r="A96" s="30" t="s">
        <v>20</v>
      </c>
      <c r="B96" s="21">
        <v>891</v>
      </c>
      <c r="C96" s="21">
        <v>1332</v>
      </c>
      <c r="D96" s="21">
        <v>1282</v>
      </c>
      <c r="E96" s="21">
        <v>739</v>
      </c>
      <c r="F96" s="21">
        <v>560</v>
      </c>
      <c r="G96" s="21">
        <v>4804</v>
      </c>
    </row>
    <row r="97" spans="1:7" x14ac:dyDescent="0.3">
      <c r="A97" s="30" t="s">
        <v>12</v>
      </c>
      <c r="B97" s="21">
        <v>1991</v>
      </c>
      <c r="C97" s="21">
        <v>1886</v>
      </c>
      <c r="D97" s="21">
        <v>1206</v>
      </c>
      <c r="E97" s="21">
        <v>884</v>
      </c>
      <c r="F97" s="21">
        <v>1722</v>
      </c>
      <c r="G97" s="21">
        <v>7689</v>
      </c>
    </row>
    <row r="98" spans="1:7" x14ac:dyDescent="0.3">
      <c r="A98" s="30" t="s">
        <v>8</v>
      </c>
      <c r="B98" s="21">
        <v>1163</v>
      </c>
      <c r="C98" s="21">
        <v>1180</v>
      </c>
      <c r="D98" s="21">
        <v>1616</v>
      </c>
      <c r="E98" s="21">
        <v>1043</v>
      </c>
      <c r="F98" s="21">
        <v>1747</v>
      </c>
      <c r="G98" s="21">
        <v>6749</v>
      </c>
    </row>
    <row r="99" spans="1:7" x14ac:dyDescent="0.3">
      <c r="A99" s="30" t="s">
        <v>16</v>
      </c>
      <c r="B99" s="21">
        <v>1438</v>
      </c>
      <c r="C99" s="21">
        <v>1616</v>
      </c>
      <c r="D99" s="21">
        <v>866</v>
      </c>
      <c r="E99" s="21">
        <v>829</v>
      </c>
      <c r="F99" s="21">
        <v>2070</v>
      </c>
      <c r="G99" s="21">
        <v>6819</v>
      </c>
    </row>
    <row r="100" spans="1:7" x14ac:dyDescent="0.3">
      <c r="A100" s="26" t="s">
        <v>1084</v>
      </c>
      <c r="B100" s="21"/>
      <c r="C100" s="21"/>
      <c r="D100" s="21"/>
      <c r="E100" s="21"/>
      <c r="F100" s="21"/>
      <c r="G100" s="21"/>
    </row>
    <row r="101" spans="1:7" x14ac:dyDescent="0.3">
      <c r="A101" s="30" t="s">
        <v>24</v>
      </c>
      <c r="B101" s="21">
        <v>1233</v>
      </c>
      <c r="C101" s="21">
        <v>223</v>
      </c>
      <c r="D101" s="21">
        <v>1680</v>
      </c>
      <c r="E101" s="21">
        <v>990</v>
      </c>
      <c r="F101" s="21">
        <v>1508</v>
      </c>
      <c r="G101" s="21">
        <v>5634</v>
      </c>
    </row>
    <row r="102" spans="1:7" x14ac:dyDescent="0.3">
      <c r="A102" s="30" t="s">
        <v>15</v>
      </c>
      <c r="B102" s="21">
        <v>1598</v>
      </c>
      <c r="C102" s="21">
        <v>1907</v>
      </c>
      <c r="D102" s="21">
        <v>869</v>
      </c>
      <c r="E102" s="21">
        <v>1426</v>
      </c>
      <c r="F102" s="21">
        <v>1416</v>
      </c>
      <c r="G102" s="21">
        <v>7216</v>
      </c>
    </row>
    <row r="103" spans="1:7" x14ac:dyDescent="0.3">
      <c r="A103" s="30" t="s">
        <v>5</v>
      </c>
      <c r="B103" s="21">
        <v>900</v>
      </c>
      <c r="C103" s="21">
        <v>1016</v>
      </c>
      <c r="D103" s="21">
        <v>960</v>
      </c>
      <c r="E103" s="21">
        <v>940</v>
      </c>
      <c r="F103" s="21">
        <v>1193</v>
      </c>
      <c r="G103" s="21">
        <v>5009</v>
      </c>
    </row>
    <row r="104" spans="1:7" x14ac:dyDescent="0.3">
      <c r="A104" s="30" t="s">
        <v>18</v>
      </c>
      <c r="B104" s="21">
        <v>900</v>
      </c>
      <c r="C104" s="21">
        <v>1470</v>
      </c>
      <c r="D104" s="21">
        <v>1617</v>
      </c>
      <c r="E104" s="21">
        <v>1314</v>
      </c>
      <c r="F104" s="21">
        <v>941</v>
      </c>
      <c r="G104" s="21">
        <v>6242</v>
      </c>
    </row>
    <row r="105" spans="1:7" x14ac:dyDescent="0.3">
      <c r="A105" s="30" t="s">
        <v>14</v>
      </c>
      <c r="B105" s="21">
        <v>1255</v>
      </c>
      <c r="C105" s="21">
        <v>516</v>
      </c>
      <c r="D105" s="21">
        <v>1874</v>
      </c>
      <c r="E105" s="21">
        <v>1863</v>
      </c>
      <c r="F105" s="21">
        <v>1722</v>
      </c>
      <c r="G105" s="21">
        <v>7230</v>
      </c>
    </row>
    <row r="106" spans="1:7" x14ac:dyDescent="0.3">
      <c r="A106" s="30" t="s">
        <v>19</v>
      </c>
      <c r="B106" s="21">
        <v>1138</v>
      </c>
      <c r="C106" s="21">
        <v>1898</v>
      </c>
      <c r="D106" s="21">
        <v>1482</v>
      </c>
      <c r="E106" s="21">
        <v>846</v>
      </c>
      <c r="F106" s="21">
        <v>1154</v>
      </c>
      <c r="G106" s="21">
        <v>6518</v>
      </c>
    </row>
  </sheetData>
  <pageMargins left="0.7" right="0.7" top="0.75" bottom="0.75" header="0.3" footer="0.3"/>
  <pageSetup orientation="portrait"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BE0FE-058F-4E25-A42F-08F493E8E62B}">
  <dimension ref="A1:U33"/>
  <sheetViews>
    <sheetView tabSelected="1" zoomScale="70" zoomScaleNormal="70" workbookViewId="0">
      <selection activeCell="U14" sqref="U14"/>
    </sheetView>
  </sheetViews>
  <sheetFormatPr defaultRowHeight="14" x14ac:dyDescent="0.3"/>
  <cols>
    <col min="1" max="1" width="2.4140625" customWidth="1"/>
    <col min="2" max="2" width="2.5" customWidth="1"/>
    <col min="4" max="4" width="11.75" customWidth="1"/>
    <col min="13" max="13" width="8.6640625" customWidth="1"/>
    <col min="14" max="14" width="9.25" bestFit="1" customWidth="1"/>
  </cols>
  <sheetData>
    <row r="1" spans="1:21" ht="38.5" customHeight="1" x14ac:dyDescent="0.3">
      <c r="A1" s="20"/>
      <c r="B1" s="20"/>
      <c r="C1" s="38" t="s">
        <v>1085</v>
      </c>
      <c r="D1" s="39"/>
      <c r="E1" s="39"/>
      <c r="F1" s="39"/>
      <c r="G1" s="39"/>
      <c r="H1" s="39"/>
      <c r="I1" s="39"/>
      <c r="J1" s="39"/>
      <c r="K1" s="39"/>
      <c r="L1" s="20"/>
      <c r="M1" s="20"/>
      <c r="N1" s="20"/>
      <c r="O1" s="20"/>
      <c r="P1" s="20"/>
      <c r="Q1" s="20"/>
      <c r="R1" s="20"/>
      <c r="S1" s="20"/>
      <c r="T1" s="20"/>
      <c r="U1" s="20"/>
    </row>
    <row r="2" spans="1:21" x14ac:dyDescent="0.3">
      <c r="A2" s="20"/>
      <c r="B2" s="20"/>
      <c r="C2" s="20"/>
      <c r="D2" s="20"/>
      <c r="E2" s="20"/>
      <c r="F2" s="20"/>
      <c r="G2" s="20"/>
      <c r="H2" s="20"/>
      <c r="I2" s="20"/>
      <c r="J2" s="20"/>
      <c r="K2" s="20"/>
      <c r="L2" s="20"/>
      <c r="M2" s="20"/>
      <c r="N2" s="20"/>
      <c r="O2" s="20"/>
      <c r="P2" s="20"/>
      <c r="Q2" s="20"/>
      <c r="R2" s="20"/>
      <c r="S2" s="20"/>
      <c r="T2" s="20"/>
      <c r="U2" s="20"/>
    </row>
    <row r="3" spans="1:21" x14ac:dyDescent="0.3">
      <c r="A3" s="20"/>
      <c r="B3" s="20"/>
      <c r="C3" s="20"/>
      <c r="D3" s="20"/>
      <c r="E3" s="20"/>
      <c r="F3" s="20"/>
      <c r="G3" s="20"/>
      <c r="H3" s="20"/>
      <c r="I3" s="20"/>
      <c r="J3" s="20"/>
      <c r="K3" s="20"/>
      <c r="L3" s="20"/>
      <c r="M3" s="20"/>
      <c r="N3" s="20"/>
      <c r="O3" s="20"/>
      <c r="P3" s="20"/>
      <c r="Q3" s="20"/>
      <c r="R3" s="20"/>
      <c r="S3" s="20"/>
      <c r="T3" s="20"/>
      <c r="U3" s="20"/>
    </row>
    <row r="4" spans="1:21" x14ac:dyDescent="0.3">
      <c r="A4" s="20"/>
      <c r="B4" s="20"/>
      <c r="C4" s="20"/>
      <c r="D4" s="20"/>
      <c r="E4" s="20"/>
      <c r="F4" s="20"/>
      <c r="G4" s="20"/>
      <c r="H4" s="20"/>
      <c r="I4" s="20"/>
      <c r="J4" s="20"/>
      <c r="K4" s="20"/>
      <c r="L4" s="20"/>
      <c r="M4" s="20"/>
      <c r="N4" s="20"/>
      <c r="O4" s="20"/>
      <c r="P4" s="20"/>
      <c r="Q4" s="20"/>
      <c r="R4" s="20"/>
      <c r="S4" s="20"/>
      <c r="T4" s="20"/>
      <c r="U4" s="20"/>
    </row>
    <row r="5" spans="1:21" x14ac:dyDescent="0.3">
      <c r="A5" s="20"/>
      <c r="B5" s="20"/>
      <c r="C5" s="20"/>
      <c r="D5" s="20"/>
      <c r="E5" s="20"/>
      <c r="F5" s="20"/>
      <c r="G5" s="20"/>
      <c r="H5" s="20"/>
      <c r="I5" s="20"/>
      <c r="J5" s="20"/>
      <c r="K5" s="20"/>
      <c r="L5" s="20"/>
      <c r="M5" s="20"/>
      <c r="N5" s="20"/>
      <c r="O5" s="20"/>
      <c r="P5" s="20"/>
      <c r="Q5" s="20"/>
      <c r="R5" s="20"/>
      <c r="S5" s="20"/>
      <c r="T5" s="20"/>
      <c r="U5" s="20"/>
    </row>
    <row r="6" spans="1:21" x14ac:dyDescent="0.3">
      <c r="A6" s="20"/>
      <c r="B6" s="20"/>
      <c r="C6" s="20"/>
      <c r="D6" s="20"/>
      <c r="E6" s="20"/>
      <c r="F6" s="20"/>
      <c r="G6" s="20"/>
      <c r="H6" s="20"/>
      <c r="I6" s="20"/>
      <c r="J6" s="20"/>
      <c r="K6" s="20"/>
      <c r="L6" s="20"/>
      <c r="M6" s="20"/>
      <c r="N6" s="20"/>
      <c r="O6" s="20"/>
      <c r="P6" s="20"/>
      <c r="Q6" s="20"/>
      <c r="R6" s="20"/>
      <c r="S6" s="20"/>
      <c r="T6" s="20"/>
      <c r="U6" s="20"/>
    </row>
    <row r="7" spans="1:21" x14ac:dyDescent="0.3">
      <c r="A7" s="20"/>
      <c r="B7" s="20"/>
      <c r="C7" s="20"/>
      <c r="D7" s="20"/>
      <c r="E7" s="20"/>
      <c r="F7" s="20"/>
      <c r="G7" s="20"/>
      <c r="H7" s="20"/>
      <c r="I7" s="20"/>
      <c r="J7" s="20"/>
      <c r="K7" s="20"/>
      <c r="L7" s="20"/>
      <c r="M7" s="20"/>
      <c r="N7" s="20"/>
      <c r="O7" s="20"/>
      <c r="P7" s="20"/>
      <c r="Q7" s="20"/>
      <c r="R7" s="20"/>
      <c r="S7" s="20"/>
      <c r="T7" s="20"/>
      <c r="U7" s="20"/>
    </row>
    <row r="8" spans="1:21" x14ac:dyDescent="0.3">
      <c r="A8" s="20"/>
      <c r="B8" s="20"/>
      <c r="C8" s="20"/>
      <c r="D8" s="20"/>
      <c r="E8" s="20"/>
      <c r="F8" s="20"/>
      <c r="G8" s="20"/>
      <c r="H8" s="20"/>
      <c r="I8" s="20"/>
      <c r="J8" s="20"/>
      <c r="K8" s="20"/>
      <c r="L8" s="20"/>
      <c r="M8" s="20"/>
      <c r="N8" s="20"/>
      <c r="O8" s="20"/>
      <c r="P8" s="20"/>
      <c r="Q8" s="20"/>
      <c r="R8" s="20"/>
      <c r="S8" s="20"/>
      <c r="T8" s="20"/>
      <c r="U8" s="20"/>
    </row>
    <row r="9" spans="1:21" x14ac:dyDescent="0.3">
      <c r="A9" s="20"/>
      <c r="B9" s="20"/>
      <c r="C9" s="20"/>
      <c r="D9" s="20"/>
      <c r="E9" s="20"/>
      <c r="F9" s="20"/>
      <c r="G9" s="20"/>
      <c r="H9" s="20"/>
      <c r="I9" s="20"/>
      <c r="J9" s="20"/>
      <c r="K9" s="20"/>
      <c r="L9" s="20"/>
      <c r="M9" s="20"/>
      <c r="N9" s="20"/>
      <c r="O9" s="20"/>
      <c r="P9" s="20"/>
      <c r="Q9" s="20"/>
      <c r="R9" s="20"/>
      <c r="S9" s="20"/>
      <c r="T9" s="20"/>
      <c r="U9" s="20"/>
    </row>
    <row r="10" spans="1:21" x14ac:dyDescent="0.3">
      <c r="A10" s="20"/>
      <c r="B10" s="20"/>
      <c r="C10" s="20"/>
      <c r="D10" s="20"/>
      <c r="E10" s="20"/>
      <c r="F10" s="20"/>
      <c r="G10" s="20"/>
      <c r="H10" s="20"/>
      <c r="I10" s="20"/>
      <c r="J10" s="20"/>
      <c r="K10" s="20"/>
      <c r="L10" s="20"/>
      <c r="M10" s="20"/>
      <c r="N10" s="20"/>
      <c r="O10" s="20"/>
      <c r="P10" s="20"/>
      <c r="Q10" s="20"/>
      <c r="R10" s="20"/>
      <c r="S10" s="20"/>
      <c r="T10" s="20"/>
      <c r="U10" s="20"/>
    </row>
    <row r="11" spans="1:21" ht="15.5" x14ac:dyDescent="0.3">
      <c r="A11" s="20"/>
      <c r="B11" s="20"/>
      <c r="C11" s="20"/>
      <c r="D11" s="20"/>
      <c r="E11" s="33"/>
      <c r="F11" s="34" t="str">
        <f>Pivots!B88</f>
        <v>R01</v>
      </c>
      <c r="G11" s="34" t="str">
        <f>Pivots!C88</f>
        <v>R02</v>
      </c>
      <c r="H11" s="34" t="str">
        <f>Pivots!D88</f>
        <v>R03</v>
      </c>
      <c r="I11" s="34" t="str">
        <f>Pivots!E88</f>
        <v>R04</v>
      </c>
      <c r="J11" s="34" t="str">
        <f>Pivots!F88</f>
        <v>R05</v>
      </c>
      <c r="K11" s="35" t="s">
        <v>1075</v>
      </c>
      <c r="L11" s="20"/>
      <c r="M11" s="20"/>
      <c r="N11" s="20"/>
      <c r="O11" s="20"/>
      <c r="P11" s="20"/>
      <c r="Q11" s="20"/>
      <c r="R11" s="20"/>
      <c r="S11" s="20"/>
      <c r="T11" s="20"/>
      <c r="U11" s="20"/>
    </row>
    <row r="12" spans="1:21" x14ac:dyDescent="0.3">
      <c r="A12" s="20"/>
      <c r="B12" s="20"/>
      <c r="C12" s="20"/>
      <c r="D12" s="20"/>
      <c r="E12" s="31" t="s">
        <v>1083</v>
      </c>
      <c r="F12" s="32"/>
      <c r="G12" s="32"/>
      <c r="H12" s="32"/>
      <c r="I12" s="32"/>
      <c r="J12" s="32"/>
      <c r="K12" s="32"/>
      <c r="L12" s="20"/>
      <c r="M12" s="20"/>
      <c r="N12" s="20"/>
      <c r="O12" s="20"/>
      <c r="P12" s="20"/>
      <c r="Q12" s="20"/>
      <c r="R12" s="20"/>
      <c r="S12" s="20"/>
      <c r="T12" s="20"/>
      <c r="U12" s="20"/>
    </row>
    <row r="13" spans="1:21" x14ac:dyDescent="0.3">
      <c r="A13" s="20"/>
      <c r="B13" s="20"/>
      <c r="C13" s="20"/>
      <c r="D13" s="20"/>
      <c r="E13" s="30" t="s">
        <v>17</v>
      </c>
      <c r="F13" s="21">
        <v>1655</v>
      </c>
      <c r="G13" s="21">
        <v>805</v>
      </c>
      <c r="H13" s="21">
        <v>2263</v>
      </c>
      <c r="I13" s="21">
        <v>987</v>
      </c>
      <c r="J13" s="21">
        <v>1075</v>
      </c>
      <c r="K13" s="21">
        <v>6785</v>
      </c>
      <c r="L13" s="20"/>
      <c r="M13" s="20"/>
      <c r="N13" s="20"/>
      <c r="O13" s="20"/>
      <c r="P13" s="20"/>
      <c r="Q13" s="20"/>
      <c r="R13" s="20"/>
      <c r="S13" s="20"/>
      <c r="T13" s="20"/>
      <c r="U13" s="20"/>
    </row>
    <row r="14" spans="1:21" x14ac:dyDescent="0.3">
      <c r="A14" s="20"/>
      <c r="B14" s="20"/>
      <c r="C14" s="20"/>
      <c r="D14" s="20"/>
      <c r="E14" s="30" t="s">
        <v>23</v>
      </c>
      <c r="F14" s="21">
        <v>1104</v>
      </c>
      <c r="G14" s="21">
        <v>2280</v>
      </c>
      <c r="H14" s="21">
        <v>1445</v>
      </c>
      <c r="I14" s="21">
        <v>1722</v>
      </c>
      <c r="J14" s="21">
        <v>1196</v>
      </c>
      <c r="K14" s="21">
        <v>7747</v>
      </c>
      <c r="L14" s="20"/>
      <c r="M14" s="20"/>
      <c r="N14" s="20"/>
      <c r="O14" s="20"/>
      <c r="P14" s="20"/>
      <c r="Q14" s="20"/>
      <c r="R14" s="20"/>
      <c r="S14" s="20"/>
      <c r="T14" s="20"/>
      <c r="U14" s="20"/>
    </row>
    <row r="15" spans="1:21" x14ac:dyDescent="0.3">
      <c r="A15" s="20"/>
      <c r="B15" s="20"/>
      <c r="C15" s="20"/>
      <c r="D15" s="20"/>
      <c r="E15" s="30" t="s">
        <v>7</v>
      </c>
      <c r="F15" s="21">
        <v>372</v>
      </c>
      <c r="G15" s="21">
        <v>1818</v>
      </c>
      <c r="H15" s="21">
        <v>1346</v>
      </c>
      <c r="I15" s="21">
        <v>1156</v>
      </c>
      <c r="J15" s="21">
        <v>1484</v>
      </c>
      <c r="K15" s="21">
        <v>6176</v>
      </c>
      <c r="L15" s="20"/>
      <c r="M15" s="20"/>
      <c r="N15" s="20"/>
      <c r="O15" s="20"/>
      <c r="P15" s="20"/>
      <c r="Q15" s="20"/>
      <c r="R15" s="20"/>
      <c r="S15" s="20"/>
      <c r="T15" s="20"/>
      <c r="U15" s="20"/>
    </row>
    <row r="16" spans="1:21" x14ac:dyDescent="0.3">
      <c r="A16" s="20"/>
      <c r="B16" s="20"/>
      <c r="C16" s="20"/>
      <c r="D16" s="20"/>
      <c r="E16" s="30" t="s">
        <v>22</v>
      </c>
      <c r="F16" s="21">
        <v>1415</v>
      </c>
      <c r="G16" s="21">
        <v>1271</v>
      </c>
      <c r="H16" s="21">
        <v>1214</v>
      </c>
      <c r="I16" s="21">
        <v>1135</v>
      </c>
      <c r="J16" s="21">
        <v>1566</v>
      </c>
      <c r="K16" s="21">
        <v>6601</v>
      </c>
      <c r="L16" s="20"/>
      <c r="M16" s="20"/>
      <c r="N16" s="20"/>
      <c r="O16" s="20"/>
      <c r="P16" s="20"/>
      <c r="Q16" s="20"/>
      <c r="R16" s="20"/>
      <c r="S16" s="20"/>
      <c r="T16" s="20"/>
      <c r="U16" s="20"/>
    </row>
    <row r="17" spans="1:21" x14ac:dyDescent="0.3">
      <c r="A17" s="20"/>
      <c r="B17" s="20"/>
      <c r="C17" s="20"/>
      <c r="D17" s="20"/>
      <c r="E17" s="30" t="s">
        <v>21</v>
      </c>
      <c r="F17" s="21">
        <v>1362</v>
      </c>
      <c r="G17" s="21">
        <v>1363</v>
      </c>
      <c r="H17" s="21">
        <v>1152</v>
      </c>
      <c r="I17" s="21">
        <v>777</v>
      </c>
      <c r="J17" s="21">
        <v>750</v>
      </c>
      <c r="K17" s="21">
        <v>5404</v>
      </c>
      <c r="L17" s="20"/>
      <c r="M17" s="20"/>
      <c r="N17" s="20"/>
      <c r="O17" s="20"/>
      <c r="P17" s="20"/>
      <c r="Q17" s="20"/>
      <c r="R17" s="20"/>
      <c r="S17" s="20"/>
      <c r="T17" s="20"/>
      <c r="U17" s="20"/>
    </row>
    <row r="18" spans="1:21" x14ac:dyDescent="0.3">
      <c r="A18" s="20"/>
      <c r="B18" s="20"/>
      <c r="C18" s="20"/>
      <c r="D18" s="20"/>
      <c r="E18" s="31" t="s">
        <v>1082</v>
      </c>
      <c r="F18" s="32"/>
      <c r="G18" s="32"/>
      <c r="H18" s="32"/>
      <c r="I18" s="32"/>
      <c r="J18" s="32"/>
      <c r="K18" s="32"/>
      <c r="L18" s="20"/>
      <c r="M18" s="20"/>
      <c r="N18" s="20"/>
      <c r="O18" s="20"/>
      <c r="P18" s="20"/>
      <c r="Q18" s="20"/>
      <c r="R18" s="20"/>
      <c r="S18" s="20"/>
      <c r="T18" s="20"/>
      <c r="U18" s="20"/>
    </row>
    <row r="19" spans="1:21" x14ac:dyDescent="0.3">
      <c r="A19" s="20"/>
      <c r="B19" s="20"/>
      <c r="C19" s="20"/>
      <c r="D19" s="20"/>
      <c r="E19" s="30" t="s">
        <v>20</v>
      </c>
      <c r="F19" s="21">
        <v>891</v>
      </c>
      <c r="G19" s="21">
        <v>1332</v>
      </c>
      <c r="H19" s="21">
        <v>1282</v>
      </c>
      <c r="I19" s="21">
        <v>739</v>
      </c>
      <c r="J19" s="21">
        <v>560</v>
      </c>
      <c r="K19" s="21">
        <v>4804</v>
      </c>
      <c r="L19" s="20"/>
      <c r="M19" s="20"/>
      <c r="N19" s="20"/>
      <c r="O19" s="20"/>
      <c r="P19" s="20"/>
      <c r="Q19" s="20"/>
      <c r="R19" s="20"/>
      <c r="S19" s="20"/>
      <c r="T19" s="20"/>
      <c r="U19" s="20"/>
    </row>
    <row r="20" spans="1:21" x14ac:dyDescent="0.3">
      <c r="A20" s="20"/>
      <c r="B20" s="20"/>
      <c r="C20" s="20"/>
      <c r="D20" s="20"/>
      <c r="E20" s="30" t="s">
        <v>12</v>
      </c>
      <c r="F20" s="21">
        <v>1991</v>
      </c>
      <c r="G20" s="21">
        <v>1886</v>
      </c>
      <c r="H20" s="21">
        <v>1206</v>
      </c>
      <c r="I20" s="21">
        <v>884</v>
      </c>
      <c r="J20" s="21">
        <v>1722</v>
      </c>
      <c r="K20" s="21">
        <v>7689</v>
      </c>
      <c r="L20" s="20"/>
      <c r="M20" s="20"/>
      <c r="N20" s="20"/>
      <c r="O20" s="20"/>
      <c r="P20" s="20"/>
      <c r="Q20" s="20"/>
      <c r="R20" s="20"/>
      <c r="S20" s="20"/>
      <c r="T20" s="20"/>
      <c r="U20" s="20"/>
    </row>
    <row r="21" spans="1:21" x14ac:dyDescent="0.3">
      <c r="A21" s="20"/>
      <c r="B21" s="20"/>
      <c r="C21" s="20"/>
      <c r="D21" s="20"/>
      <c r="E21" s="30" t="s">
        <v>8</v>
      </c>
      <c r="F21" s="21">
        <v>1163</v>
      </c>
      <c r="G21" s="21">
        <v>1180</v>
      </c>
      <c r="H21" s="21">
        <v>1616</v>
      </c>
      <c r="I21" s="21">
        <v>1043</v>
      </c>
      <c r="J21" s="21">
        <v>1747</v>
      </c>
      <c r="K21" s="21">
        <v>6749</v>
      </c>
      <c r="L21" s="20"/>
      <c r="M21" s="20"/>
      <c r="N21" s="20"/>
      <c r="O21" s="20"/>
      <c r="P21" s="20"/>
      <c r="Q21" s="20"/>
      <c r="R21" s="20"/>
      <c r="S21" s="20"/>
      <c r="T21" s="20"/>
      <c r="U21" s="20"/>
    </row>
    <row r="22" spans="1:21" x14ac:dyDescent="0.3">
      <c r="A22" s="20"/>
      <c r="B22" s="20"/>
      <c r="C22" s="20"/>
      <c r="D22" s="20"/>
      <c r="E22" s="30" t="s">
        <v>16</v>
      </c>
      <c r="F22" s="21">
        <v>1438</v>
      </c>
      <c r="G22" s="21">
        <v>1616</v>
      </c>
      <c r="H22" s="21">
        <v>866</v>
      </c>
      <c r="I22" s="21">
        <v>829</v>
      </c>
      <c r="J22" s="21">
        <v>2070</v>
      </c>
      <c r="K22" s="21">
        <v>6819</v>
      </c>
      <c r="L22" s="20"/>
      <c r="M22" s="20"/>
      <c r="N22" s="20"/>
      <c r="O22" s="20"/>
      <c r="P22" s="20"/>
      <c r="Q22" s="20"/>
      <c r="R22" s="20"/>
      <c r="S22" s="20"/>
      <c r="T22" s="20"/>
      <c r="U22" s="20"/>
    </row>
    <row r="23" spans="1:21" x14ac:dyDescent="0.3">
      <c r="A23" s="20"/>
      <c r="B23" s="20"/>
      <c r="C23" s="20"/>
      <c r="D23" s="20"/>
      <c r="E23" s="31" t="s">
        <v>1084</v>
      </c>
      <c r="F23" s="32"/>
      <c r="G23" s="32"/>
      <c r="H23" s="32"/>
      <c r="I23" s="32"/>
      <c r="J23" s="32"/>
      <c r="K23" s="32"/>
      <c r="L23" s="20"/>
      <c r="M23" s="20"/>
      <c r="N23" s="20"/>
      <c r="O23" s="20"/>
      <c r="P23" s="20"/>
      <c r="Q23" s="20"/>
      <c r="R23" s="20"/>
      <c r="S23" s="20"/>
      <c r="T23" s="20"/>
      <c r="U23" s="20"/>
    </row>
    <row r="24" spans="1:21" x14ac:dyDescent="0.3">
      <c r="A24" s="20"/>
      <c r="B24" s="20"/>
      <c r="C24" s="20"/>
      <c r="D24" s="20"/>
      <c r="E24" s="30" t="s">
        <v>24</v>
      </c>
      <c r="F24" s="21">
        <v>1233</v>
      </c>
      <c r="G24" s="21">
        <v>223</v>
      </c>
      <c r="H24" s="21">
        <v>1680</v>
      </c>
      <c r="I24" s="21">
        <v>990</v>
      </c>
      <c r="J24" s="21">
        <v>1508</v>
      </c>
      <c r="K24" s="21">
        <v>5634</v>
      </c>
      <c r="L24" s="20"/>
      <c r="M24" s="20"/>
      <c r="N24" s="20"/>
      <c r="O24" s="20"/>
      <c r="P24" s="20"/>
      <c r="Q24" s="20"/>
      <c r="R24" s="20"/>
      <c r="S24" s="20"/>
      <c r="T24" s="20"/>
      <c r="U24" s="20"/>
    </row>
    <row r="25" spans="1:21" x14ac:dyDescent="0.3">
      <c r="A25" s="20"/>
      <c r="B25" s="20"/>
      <c r="C25" s="20"/>
      <c r="D25" s="20"/>
      <c r="E25" s="30" t="s">
        <v>15</v>
      </c>
      <c r="F25" s="21">
        <v>1598</v>
      </c>
      <c r="G25" s="21">
        <v>1907</v>
      </c>
      <c r="H25" s="21">
        <v>869</v>
      </c>
      <c r="I25" s="21">
        <v>1426</v>
      </c>
      <c r="J25" s="21">
        <v>1416</v>
      </c>
      <c r="K25" s="21">
        <v>7216</v>
      </c>
      <c r="L25" s="20"/>
      <c r="M25" s="20"/>
      <c r="N25" s="20"/>
      <c r="O25" s="20"/>
      <c r="P25" s="20"/>
      <c r="Q25" s="20"/>
      <c r="R25" s="20"/>
      <c r="S25" s="20"/>
      <c r="T25" s="20"/>
      <c r="U25" s="20"/>
    </row>
    <row r="26" spans="1:21" x14ac:dyDescent="0.3">
      <c r="A26" s="20"/>
      <c r="B26" s="20"/>
      <c r="C26" s="20"/>
      <c r="D26" s="20"/>
      <c r="E26" s="30" t="s">
        <v>5</v>
      </c>
      <c r="F26" s="21">
        <v>900</v>
      </c>
      <c r="G26" s="21">
        <v>1016</v>
      </c>
      <c r="H26" s="21">
        <v>960</v>
      </c>
      <c r="I26" s="21">
        <v>940</v>
      </c>
      <c r="J26" s="21">
        <v>1193</v>
      </c>
      <c r="K26" s="21">
        <v>5009</v>
      </c>
      <c r="L26" s="20"/>
      <c r="M26" s="20"/>
      <c r="N26" s="20"/>
      <c r="O26" s="20"/>
      <c r="P26" s="20"/>
      <c r="Q26" s="20"/>
      <c r="R26" s="20"/>
      <c r="S26" s="20"/>
      <c r="T26" s="20"/>
      <c r="U26" s="20"/>
    </row>
    <row r="27" spans="1:21" x14ac:dyDescent="0.3">
      <c r="A27" s="20"/>
      <c r="B27" s="20"/>
      <c r="C27" s="20"/>
      <c r="D27" s="20"/>
      <c r="E27" s="30" t="s">
        <v>18</v>
      </c>
      <c r="F27" s="21">
        <v>900</v>
      </c>
      <c r="G27" s="21">
        <v>1470</v>
      </c>
      <c r="H27" s="21">
        <v>1617</v>
      </c>
      <c r="I27" s="21">
        <v>1314</v>
      </c>
      <c r="J27" s="21">
        <v>941</v>
      </c>
      <c r="K27" s="21">
        <v>6242</v>
      </c>
      <c r="L27" s="20"/>
      <c r="M27" s="20"/>
      <c r="N27" s="20"/>
      <c r="O27" s="20"/>
      <c r="P27" s="20"/>
      <c r="Q27" s="20"/>
      <c r="R27" s="20"/>
      <c r="S27" s="20"/>
      <c r="T27" s="20"/>
      <c r="U27" s="20"/>
    </row>
    <row r="28" spans="1:21" x14ac:dyDescent="0.3">
      <c r="A28" s="20"/>
      <c r="B28" s="20"/>
      <c r="C28" s="20"/>
      <c r="D28" s="20"/>
      <c r="E28" s="30" t="s">
        <v>14</v>
      </c>
      <c r="F28" s="21">
        <v>1255</v>
      </c>
      <c r="G28" s="21">
        <v>516</v>
      </c>
      <c r="H28" s="21">
        <v>1874</v>
      </c>
      <c r="I28" s="21">
        <v>1863</v>
      </c>
      <c r="J28" s="21">
        <v>1722</v>
      </c>
      <c r="K28" s="21">
        <v>7230</v>
      </c>
      <c r="L28" s="20"/>
      <c r="M28" s="20"/>
      <c r="N28" s="20"/>
      <c r="O28" s="20"/>
      <c r="P28" s="20"/>
      <c r="Q28" s="20"/>
      <c r="R28" s="20"/>
      <c r="S28" s="20"/>
      <c r="T28" s="20"/>
      <c r="U28" s="20"/>
    </row>
    <row r="29" spans="1:21" x14ac:dyDescent="0.3">
      <c r="A29" s="20"/>
      <c r="B29" s="20"/>
      <c r="C29" s="20"/>
      <c r="D29" s="20"/>
      <c r="E29" s="30" t="s">
        <v>19</v>
      </c>
      <c r="F29" s="21">
        <v>1138</v>
      </c>
      <c r="G29" s="21">
        <v>1898</v>
      </c>
      <c r="H29" s="21">
        <v>1482</v>
      </c>
      <c r="I29" s="21">
        <v>846</v>
      </c>
      <c r="J29" s="21">
        <v>1154</v>
      </c>
      <c r="K29" s="21">
        <v>6518</v>
      </c>
      <c r="L29" s="20"/>
      <c r="M29" s="20"/>
      <c r="N29" s="20"/>
      <c r="O29" s="20"/>
      <c r="P29" s="20"/>
      <c r="Q29" s="20"/>
      <c r="R29" s="20"/>
      <c r="S29" s="20"/>
      <c r="T29" s="20"/>
      <c r="U29" s="20"/>
    </row>
    <row r="30" spans="1:21" x14ac:dyDescent="0.3">
      <c r="A30" s="20"/>
      <c r="B30" s="20"/>
      <c r="C30" s="20"/>
      <c r="D30" s="20"/>
      <c r="E30" s="20"/>
      <c r="F30" s="20"/>
      <c r="G30" s="20"/>
      <c r="H30" s="20"/>
      <c r="I30" s="20"/>
      <c r="J30" s="20"/>
      <c r="K30" s="20"/>
      <c r="L30" s="20"/>
      <c r="M30" s="20"/>
      <c r="N30" s="20"/>
      <c r="O30" s="20"/>
      <c r="P30" s="20"/>
      <c r="Q30" s="20"/>
      <c r="R30" s="20"/>
      <c r="S30" s="20"/>
      <c r="T30" s="20"/>
      <c r="U30" s="20"/>
    </row>
    <row r="31" spans="1:21" x14ac:dyDescent="0.3">
      <c r="A31" s="20"/>
      <c r="B31" s="20"/>
      <c r="C31" s="20"/>
      <c r="D31" s="20"/>
      <c r="E31" s="20"/>
      <c r="F31" s="20"/>
      <c r="G31" s="20"/>
      <c r="H31" s="20"/>
      <c r="I31" s="20"/>
      <c r="J31" s="20"/>
      <c r="K31" s="20"/>
      <c r="L31" s="20"/>
      <c r="M31" s="20"/>
      <c r="N31" s="20"/>
      <c r="O31" s="20"/>
      <c r="P31" s="20"/>
      <c r="Q31" s="20"/>
      <c r="R31" s="20"/>
      <c r="S31" s="20"/>
      <c r="T31" s="20"/>
      <c r="U31" s="20"/>
    </row>
    <row r="32" spans="1:21" x14ac:dyDescent="0.3">
      <c r="A32" s="20"/>
      <c r="B32" s="20"/>
      <c r="C32" s="20"/>
      <c r="D32" s="20"/>
      <c r="E32" s="20"/>
      <c r="F32" s="20"/>
      <c r="G32" s="20"/>
      <c r="H32" s="20"/>
      <c r="I32" s="20"/>
      <c r="J32" s="20"/>
      <c r="K32" s="20"/>
      <c r="L32" s="20"/>
      <c r="M32" s="20"/>
      <c r="N32" s="20"/>
      <c r="O32" s="20"/>
      <c r="P32" s="20"/>
      <c r="Q32" s="20"/>
      <c r="R32" s="20"/>
      <c r="S32" s="20"/>
      <c r="T32" s="20"/>
      <c r="U32" s="20"/>
    </row>
    <row r="33" spans="1:21" x14ac:dyDescent="0.3">
      <c r="A33" s="20"/>
      <c r="B33" s="20"/>
      <c r="C33" s="20"/>
      <c r="D33" s="20"/>
      <c r="E33" s="20"/>
      <c r="F33" s="20"/>
      <c r="G33" s="20"/>
      <c r="H33" s="20"/>
      <c r="I33" s="20"/>
      <c r="J33" s="20"/>
      <c r="K33" s="20"/>
      <c r="L33" s="20"/>
      <c r="M33" s="20"/>
      <c r="N33" s="20"/>
      <c r="O33" s="20"/>
      <c r="P33" s="20"/>
      <c r="Q33" s="20"/>
      <c r="R33" s="20"/>
      <c r="S33" s="20"/>
      <c r="T33" s="20"/>
      <c r="U33" s="20"/>
    </row>
  </sheetData>
  <mergeCells count="1">
    <mergeCell ref="C1:K1"/>
  </mergeCells>
  <conditionalFormatting sqref="F13:J29">
    <cfRule type="dataBar" priority="4">
      <dataBar>
        <cfvo type="num" val="0"/>
        <cfvo type="formula" val="MAX($F$13:$J$29)*4"/>
        <color theme="1" tint="0.14999847407452621"/>
      </dataBar>
      <extLst>
        <ext xmlns:x14="http://schemas.microsoft.com/office/spreadsheetml/2009/9/main" uri="{B025F937-C7B1-47D3-B67F-A62EFF666E3E}">
          <x14:id>{2E701440-35B9-4A25-BF32-AD3CFDB655BB}</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2E701440-35B9-4A25-BF32-AD3CFDB655BB}">
            <x14:dataBar minLength="0" maxLength="100" gradient="0">
              <x14:cfvo type="num">
                <xm:f>0</xm:f>
              </x14:cfvo>
              <x14:cfvo type="formula">
                <xm:f>MAX($F$13:$J$29)*4</xm:f>
              </x14:cfvo>
              <x14:negativeFillColor rgb="FFFF0000"/>
              <x14:axisColor rgb="FF000000"/>
            </x14:dataBar>
          </x14:cfRule>
          <xm:sqref>F13:J29</xm:sqref>
        </x14:conditionalFormatting>
        <x14:conditionalFormatting xmlns:xm="http://schemas.microsoft.com/office/excel/2006/main">
          <x14:cfRule type="expression" priority="8" id="{A315B212-BA7D-4C10-A1E5-19BEE2D7010B}">
            <xm:f>F$11=Pivots!$A$55</xm:f>
            <x14:dxf>
              <fill>
                <patternFill>
                  <bgColor theme="5" tint="0.59996337778862885"/>
                </patternFill>
              </fill>
              <border>
                <left style="thin">
                  <color auto="1"/>
                </left>
                <right style="thin">
                  <color auto="1"/>
                </right>
                <vertical/>
                <horizontal/>
              </border>
            </x14:dxf>
          </x14:cfRule>
          <xm:sqref>F11:J29</xm:sqref>
        </x14:conditionalFormatting>
      </x14:conditionalFormattings>
    </ex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Assets</vt:lpstr>
      <vt:lpstr>Pivots</vt:lpstr>
      <vt:lpstr>Call Centre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hp</cp:lastModifiedBy>
  <dcterms:created xsi:type="dcterms:W3CDTF">2021-03-14T20:21:32Z</dcterms:created>
  <dcterms:modified xsi:type="dcterms:W3CDTF">2024-11-06T10:28:45Z</dcterms:modified>
</cp:coreProperties>
</file>