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Self Learning\Technical Skills\Data Analyst\Excel Training\My Projects\"/>
    </mc:Choice>
  </mc:AlternateContent>
  <xr:revisionPtr revIDLastSave="0" documentId="13_ncr:1_{B2B8F818-D607-4247-89D3-73DA170A751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ivot" sheetId="2" r:id="rId1"/>
    <sheet name="Cars" sheetId="1" r:id="rId2"/>
  </sheets>
  <definedNames>
    <definedName name="ExternalData_1" localSheetId="1" hidden="1">'Cars'!$A$1:$N$53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3" i="1" l="1"/>
  <c r="F53" i="1"/>
  <c r="G53" i="1" s="1"/>
  <c r="I53" i="1" s="1"/>
  <c r="D53" i="1"/>
  <c r="E53" i="1" s="1"/>
  <c r="B53" i="1"/>
  <c r="N53" i="1" s="1"/>
  <c r="M52" i="1"/>
  <c r="F52" i="1"/>
  <c r="G52" i="1" s="1"/>
  <c r="I52" i="1" s="1"/>
  <c r="D52" i="1"/>
  <c r="E52" i="1" s="1"/>
  <c r="B52" i="1"/>
  <c r="C52" i="1" s="1"/>
  <c r="M51" i="1"/>
  <c r="G51" i="1"/>
  <c r="I51" i="1" s="1"/>
  <c r="F51" i="1"/>
  <c r="E51" i="1"/>
  <c r="D51" i="1"/>
  <c r="C51" i="1"/>
  <c r="B51" i="1"/>
  <c r="N51" i="1" s="1"/>
  <c r="M50" i="1"/>
  <c r="F50" i="1"/>
  <c r="G50" i="1" s="1"/>
  <c r="I50" i="1" s="1"/>
  <c r="D50" i="1"/>
  <c r="E50" i="1" s="1"/>
  <c r="B50" i="1"/>
  <c r="C50" i="1" s="1"/>
  <c r="M49" i="1"/>
  <c r="G49" i="1"/>
  <c r="I49" i="1" s="1"/>
  <c r="F49" i="1"/>
  <c r="E49" i="1"/>
  <c r="D49" i="1"/>
  <c r="C49" i="1"/>
  <c r="B49" i="1"/>
  <c r="N49" i="1" s="1"/>
  <c r="M48" i="1"/>
  <c r="F48" i="1"/>
  <c r="G48" i="1" s="1"/>
  <c r="I48" i="1" s="1"/>
  <c r="D48" i="1"/>
  <c r="E48" i="1" s="1"/>
  <c r="B48" i="1"/>
  <c r="C48" i="1" s="1"/>
  <c r="M47" i="1"/>
  <c r="G47" i="1"/>
  <c r="I47" i="1" s="1"/>
  <c r="F47" i="1"/>
  <c r="E47" i="1"/>
  <c r="D47" i="1"/>
  <c r="C47" i="1"/>
  <c r="B47" i="1"/>
  <c r="N47" i="1" s="1"/>
  <c r="M46" i="1"/>
  <c r="F46" i="1"/>
  <c r="G46" i="1" s="1"/>
  <c r="I46" i="1" s="1"/>
  <c r="D46" i="1"/>
  <c r="E46" i="1" s="1"/>
  <c r="B46" i="1"/>
  <c r="C46" i="1" s="1"/>
  <c r="M45" i="1"/>
  <c r="G45" i="1"/>
  <c r="I45" i="1" s="1"/>
  <c r="F45" i="1"/>
  <c r="E45" i="1"/>
  <c r="D45" i="1"/>
  <c r="C45" i="1"/>
  <c r="B45" i="1"/>
  <c r="N45" i="1" s="1"/>
  <c r="M44" i="1"/>
  <c r="F44" i="1"/>
  <c r="G44" i="1" s="1"/>
  <c r="I44" i="1" s="1"/>
  <c r="D44" i="1"/>
  <c r="E44" i="1" s="1"/>
  <c r="B44" i="1"/>
  <c r="C44" i="1" s="1"/>
  <c r="M43" i="1"/>
  <c r="G43" i="1"/>
  <c r="I43" i="1" s="1"/>
  <c r="F43" i="1"/>
  <c r="E43" i="1"/>
  <c r="D43" i="1"/>
  <c r="C43" i="1"/>
  <c r="B43" i="1"/>
  <c r="N43" i="1" s="1"/>
  <c r="M42" i="1"/>
  <c r="F42" i="1"/>
  <c r="G42" i="1" s="1"/>
  <c r="I42" i="1" s="1"/>
  <c r="D42" i="1"/>
  <c r="E42" i="1" s="1"/>
  <c r="B42" i="1"/>
  <c r="C42" i="1" s="1"/>
  <c r="M41" i="1"/>
  <c r="G41" i="1"/>
  <c r="I41" i="1" s="1"/>
  <c r="F41" i="1"/>
  <c r="E41" i="1"/>
  <c r="D41" i="1"/>
  <c r="C41" i="1"/>
  <c r="B41" i="1"/>
  <c r="N41" i="1" s="1"/>
  <c r="N40" i="1"/>
  <c r="M40" i="1"/>
  <c r="F40" i="1"/>
  <c r="G40" i="1" s="1"/>
  <c r="I40" i="1" s="1"/>
  <c r="D40" i="1"/>
  <c r="E40" i="1" s="1"/>
  <c r="B40" i="1"/>
  <c r="C40" i="1" s="1"/>
  <c r="M39" i="1"/>
  <c r="G39" i="1"/>
  <c r="I39" i="1" s="1"/>
  <c r="F39" i="1"/>
  <c r="E39" i="1"/>
  <c r="D39" i="1"/>
  <c r="C39" i="1"/>
  <c r="B39" i="1"/>
  <c r="N39" i="1" s="1"/>
  <c r="M38" i="1"/>
  <c r="F38" i="1"/>
  <c r="G38" i="1" s="1"/>
  <c r="I38" i="1" s="1"/>
  <c r="D38" i="1"/>
  <c r="E38" i="1" s="1"/>
  <c r="B38" i="1"/>
  <c r="C38" i="1" s="1"/>
  <c r="M37" i="1"/>
  <c r="G37" i="1"/>
  <c r="I37" i="1" s="1"/>
  <c r="F37" i="1"/>
  <c r="E37" i="1"/>
  <c r="D37" i="1"/>
  <c r="C37" i="1"/>
  <c r="B37" i="1"/>
  <c r="N37" i="1" s="1"/>
  <c r="N36" i="1"/>
  <c r="M36" i="1"/>
  <c r="F36" i="1"/>
  <c r="G36" i="1" s="1"/>
  <c r="I36" i="1" s="1"/>
  <c r="D36" i="1"/>
  <c r="E36" i="1" s="1"/>
  <c r="B36" i="1"/>
  <c r="C36" i="1" s="1"/>
  <c r="M35" i="1"/>
  <c r="G35" i="1"/>
  <c r="I35" i="1" s="1"/>
  <c r="F35" i="1"/>
  <c r="E35" i="1"/>
  <c r="D35" i="1"/>
  <c r="C35" i="1"/>
  <c r="B35" i="1"/>
  <c r="N35" i="1" s="1"/>
  <c r="M34" i="1"/>
  <c r="F34" i="1"/>
  <c r="G34" i="1" s="1"/>
  <c r="I34" i="1" s="1"/>
  <c r="D34" i="1"/>
  <c r="E34" i="1" s="1"/>
  <c r="B34" i="1"/>
  <c r="C34" i="1" s="1"/>
  <c r="M33" i="1"/>
  <c r="G33" i="1"/>
  <c r="I33" i="1" s="1"/>
  <c r="F33" i="1"/>
  <c r="E33" i="1"/>
  <c r="D33" i="1"/>
  <c r="C33" i="1"/>
  <c r="B33" i="1"/>
  <c r="N33" i="1" s="1"/>
  <c r="M32" i="1"/>
  <c r="F32" i="1"/>
  <c r="G32" i="1" s="1"/>
  <c r="I32" i="1" s="1"/>
  <c r="D32" i="1"/>
  <c r="E32" i="1" s="1"/>
  <c r="B32" i="1"/>
  <c r="C32" i="1" s="1"/>
  <c r="M31" i="1"/>
  <c r="G31" i="1"/>
  <c r="I31" i="1" s="1"/>
  <c r="F31" i="1"/>
  <c r="E31" i="1"/>
  <c r="D31" i="1"/>
  <c r="C31" i="1"/>
  <c r="B31" i="1"/>
  <c r="N31" i="1" s="1"/>
  <c r="M30" i="1"/>
  <c r="F30" i="1"/>
  <c r="G30" i="1" s="1"/>
  <c r="I30" i="1" s="1"/>
  <c r="D30" i="1"/>
  <c r="E30" i="1" s="1"/>
  <c r="B30" i="1"/>
  <c r="C30" i="1" s="1"/>
  <c r="M29" i="1"/>
  <c r="G29" i="1"/>
  <c r="I29" i="1" s="1"/>
  <c r="F29" i="1"/>
  <c r="E29" i="1"/>
  <c r="D29" i="1"/>
  <c r="C29" i="1"/>
  <c r="B29" i="1"/>
  <c r="N29" i="1" s="1"/>
  <c r="N28" i="1"/>
  <c r="M28" i="1"/>
  <c r="F28" i="1"/>
  <c r="G28" i="1" s="1"/>
  <c r="I28" i="1" s="1"/>
  <c r="D28" i="1"/>
  <c r="E28" i="1" s="1"/>
  <c r="B28" i="1"/>
  <c r="C28" i="1" s="1"/>
  <c r="M27" i="1"/>
  <c r="G27" i="1"/>
  <c r="I27" i="1" s="1"/>
  <c r="F27" i="1"/>
  <c r="E27" i="1"/>
  <c r="D27" i="1"/>
  <c r="C27" i="1"/>
  <c r="B27" i="1"/>
  <c r="N27" i="1" s="1"/>
  <c r="M26" i="1"/>
  <c r="F26" i="1"/>
  <c r="G26" i="1" s="1"/>
  <c r="I26" i="1" s="1"/>
  <c r="D26" i="1"/>
  <c r="E26" i="1" s="1"/>
  <c r="B26" i="1"/>
  <c r="C26" i="1" s="1"/>
  <c r="M25" i="1"/>
  <c r="G25" i="1"/>
  <c r="I25" i="1" s="1"/>
  <c r="F25" i="1"/>
  <c r="E25" i="1"/>
  <c r="D25" i="1"/>
  <c r="C25" i="1"/>
  <c r="B25" i="1"/>
  <c r="N25" i="1" s="1"/>
  <c r="N24" i="1"/>
  <c r="M24" i="1"/>
  <c r="F24" i="1"/>
  <c r="G24" i="1" s="1"/>
  <c r="I24" i="1" s="1"/>
  <c r="D24" i="1"/>
  <c r="E24" i="1" s="1"/>
  <c r="B24" i="1"/>
  <c r="C24" i="1" s="1"/>
  <c r="M23" i="1"/>
  <c r="G23" i="1"/>
  <c r="I23" i="1" s="1"/>
  <c r="F23" i="1"/>
  <c r="E23" i="1"/>
  <c r="D23" i="1"/>
  <c r="C23" i="1"/>
  <c r="B23" i="1"/>
  <c r="N23" i="1" s="1"/>
  <c r="M22" i="1"/>
  <c r="F22" i="1"/>
  <c r="G22" i="1" s="1"/>
  <c r="I22" i="1" s="1"/>
  <c r="D22" i="1"/>
  <c r="E22" i="1" s="1"/>
  <c r="B22" i="1"/>
  <c r="C22" i="1" s="1"/>
  <c r="M21" i="1"/>
  <c r="G21" i="1"/>
  <c r="I21" i="1" s="1"/>
  <c r="F21" i="1"/>
  <c r="E21" i="1"/>
  <c r="D21" i="1"/>
  <c r="C21" i="1"/>
  <c r="B21" i="1"/>
  <c r="N21" i="1" s="1"/>
  <c r="N20" i="1"/>
  <c r="M20" i="1"/>
  <c r="F20" i="1"/>
  <c r="G20" i="1" s="1"/>
  <c r="I20" i="1" s="1"/>
  <c r="D20" i="1"/>
  <c r="E20" i="1" s="1"/>
  <c r="B20" i="1"/>
  <c r="C20" i="1" s="1"/>
  <c r="M19" i="1"/>
  <c r="G19" i="1"/>
  <c r="I19" i="1" s="1"/>
  <c r="F19" i="1"/>
  <c r="E19" i="1"/>
  <c r="D19" i="1"/>
  <c r="C19" i="1"/>
  <c r="B19" i="1"/>
  <c r="N19" i="1" s="1"/>
  <c r="M18" i="1"/>
  <c r="F18" i="1"/>
  <c r="G18" i="1" s="1"/>
  <c r="I18" i="1" s="1"/>
  <c r="D18" i="1"/>
  <c r="E18" i="1" s="1"/>
  <c r="B18" i="1"/>
  <c r="C18" i="1" s="1"/>
  <c r="M17" i="1"/>
  <c r="G17" i="1"/>
  <c r="I17" i="1" s="1"/>
  <c r="F17" i="1"/>
  <c r="E17" i="1"/>
  <c r="D17" i="1"/>
  <c r="C17" i="1"/>
  <c r="B17" i="1"/>
  <c r="N17" i="1" s="1"/>
  <c r="N16" i="1"/>
  <c r="M16" i="1"/>
  <c r="F16" i="1"/>
  <c r="G16" i="1" s="1"/>
  <c r="I16" i="1" s="1"/>
  <c r="D16" i="1"/>
  <c r="E16" i="1" s="1"/>
  <c r="B16" i="1"/>
  <c r="C16" i="1" s="1"/>
  <c r="M15" i="1"/>
  <c r="G15" i="1"/>
  <c r="I15" i="1" s="1"/>
  <c r="F15" i="1"/>
  <c r="E15" i="1"/>
  <c r="D15" i="1"/>
  <c r="C15" i="1"/>
  <c r="B15" i="1"/>
  <c r="N15" i="1" s="1"/>
  <c r="M14" i="1"/>
  <c r="F14" i="1"/>
  <c r="G14" i="1" s="1"/>
  <c r="I14" i="1" s="1"/>
  <c r="D14" i="1"/>
  <c r="E14" i="1" s="1"/>
  <c r="B14" i="1"/>
  <c r="C14" i="1" s="1"/>
  <c r="M13" i="1"/>
  <c r="G13" i="1"/>
  <c r="I13" i="1" s="1"/>
  <c r="F13" i="1"/>
  <c r="E13" i="1"/>
  <c r="D13" i="1"/>
  <c r="C13" i="1"/>
  <c r="B13" i="1"/>
  <c r="N13" i="1" s="1"/>
  <c r="N12" i="1"/>
  <c r="M12" i="1"/>
  <c r="F12" i="1"/>
  <c r="G12" i="1" s="1"/>
  <c r="I12" i="1" s="1"/>
  <c r="D12" i="1"/>
  <c r="E12" i="1" s="1"/>
  <c r="B12" i="1"/>
  <c r="C12" i="1" s="1"/>
  <c r="M11" i="1"/>
  <c r="G11" i="1"/>
  <c r="I11" i="1" s="1"/>
  <c r="F11" i="1"/>
  <c r="E11" i="1"/>
  <c r="D11" i="1"/>
  <c r="C11" i="1"/>
  <c r="B11" i="1"/>
  <c r="N11" i="1" s="1"/>
  <c r="M10" i="1"/>
  <c r="F10" i="1"/>
  <c r="G10" i="1" s="1"/>
  <c r="I10" i="1" s="1"/>
  <c r="D10" i="1"/>
  <c r="E10" i="1" s="1"/>
  <c r="B10" i="1"/>
  <c r="C10" i="1" s="1"/>
  <c r="M9" i="1"/>
  <c r="G9" i="1"/>
  <c r="I9" i="1" s="1"/>
  <c r="F9" i="1"/>
  <c r="E9" i="1"/>
  <c r="D9" i="1"/>
  <c r="C9" i="1"/>
  <c r="B9" i="1"/>
  <c r="N9" i="1" s="1"/>
  <c r="N8" i="1"/>
  <c r="M8" i="1"/>
  <c r="F8" i="1"/>
  <c r="G8" i="1" s="1"/>
  <c r="I8" i="1" s="1"/>
  <c r="D8" i="1"/>
  <c r="E8" i="1" s="1"/>
  <c r="B8" i="1"/>
  <c r="C8" i="1" s="1"/>
  <c r="M7" i="1"/>
  <c r="G7" i="1"/>
  <c r="I7" i="1" s="1"/>
  <c r="F7" i="1"/>
  <c r="E7" i="1"/>
  <c r="D7" i="1"/>
  <c r="C7" i="1"/>
  <c r="B7" i="1"/>
  <c r="N7" i="1" s="1"/>
  <c r="M6" i="1"/>
  <c r="F6" i="1"/>
  <c r="G6" i="1" s="1"/>
  <c r="I6" i="1" s="1"/>
  <c r="D6" i="1"/>
  <c r="E6" i="1" s="1"/>
  <c r="B6" i="1"/>
  <c r="C6" i="1" s="1"/>
  <c r="M5" i="1"/>
  <c r="G5" i="1"/>
  <c r="I5" i="1" s="1"/>
  <c r="F5" i="1"/>
  <c r="E5" i="1"/>
  <c r="D5" i="1"/>
  <c r="C5" i="1"/>
  <c r="B5" i="1"/>
  <c r="N5" i="1" s="1"/>
  <c r="N4" i="1"/>
  <c r="M4" i="1"/>
  <c r="F4" i="1"/>
  <c r="G4" i="1" s="1"/>
  <c r="I4" i="1" s="1"/>
  <c r="D4" i="1"/>
  <c r="E4" i="1" s="1"/>
  <c r="B4" i="1"/>
  <c r="C4" i="1" s="1"/>
  <c r="M3" i="1"/>
  <c r="G3" i="1"/>
  <c r="I3" i="1" s="1"/>
  <c r="F3" i="1"/>
  <c r="E3" i="1"/>
  <c r="D3" i="1"/>
  <c r="C3" i="1"/>
  <c r="B3" i="1"/>
  <c r="N3" i="1" s="1"/>
  <c r="M2" i="1"/>
  <c r="F2" i="1"/>
  <c r="G2" i="1" s="1"/>
  <c r="I2" i="1" s="1"/>
  <c r="D2" i="1"/>
  <c r="E2" i="1" s="1"/>
  <c r="B2" i="1"/>
  <c r="C2" i="1" s="1"/>
  <c r="N10" i="1" l="1"/>
  <c r="N14" i="1"/>
  <c r="N18" i="1"/>
  <c r="N22" i="1"/>
  <c r="N26" i="1"/>
  <c r="N30" i="1"/>
  <c r="N34" i="1"/>
  <c r="N38" i="1"/>
  <c r="N42" i="1"/>
  <c r="N46" i="1"/>
  <c r="N50" i="1"/>
  <c r="C53" i="1"/>
  <c r="N32" i="1"/>
  <c r="N2" i="1"/>
  <c r="N6" i="1"/>
  <c r="N44" i="1"/>
  <c r="N48" i="1"/>
  <c r="N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47C294-5896-401B-8B08-966C812EE237}" keepAlive="1" name="Query - cars (2)" description="Connection to the 'cars (2)' query in the workbook." type="5" refreshedVersion="8" background="1" saveData="1">
    <dbPr connection="Provider=Microsoft.Mashup.OleDb.1;Data Source=$Workbook$;Location=&quot;cars (2)&quot;;Extended Properties=&quot;&quot;" command="SELECT * FROM [cars (2)]"/>
  </connection>
</connections>
</file>

<file path=xl/sharedStrings.xml><?xml version="1.0" encoding="utf-8"?>
<sst xmlns="http://schemas.openxmlformats.org/spreadsheetml/2006/main" count="224" uniqueCount="125">
  <si>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</si>
  <si>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</si>
  <si>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</si>
  <si>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</si>
  <si>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</si>
  <si>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</si>
  <si>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</si>
  <si>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</si>
  <si>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</si>
  <si>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</si>
  <si>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</si>
  <si>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</si>
  <si>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</si>
  <si>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</si>
  <si>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</si>
  <si>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</si>
  <si>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</si>
  <si>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</si>
  <si>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</si>
  <si>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</si>
  <si>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</si>
  <si>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</si>
  <si>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</si>
  <si>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</si>
  <si>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</si>
  <si>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</si>
  <si>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</si>
  <si>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</si>
  <si>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</si>
  <si>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</si>
  <si>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</si>
  <si>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</si>
  <si>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</si>
  <si>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</si>
  <si>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</si>
  <si>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</si>
  <si>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</si>
  <si>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</si>
  <si>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</si>
  <si>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</si>
  <si>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</si>
  <si>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</si>
  <si>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</si>
  <si>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</si>
  <si>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</si>
  <si>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</si>
  <si>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</si>
  <si>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</si>
  <si>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</si>
  <si>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</si>
  <si>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</si>
  <si>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</si>
  <si>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</si>
  <si>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</si>
  <si>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</si>
  <si>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</si>
  <si>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</si>
  <si>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</si>
  <si>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</si>
  <si>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HO07ODY038</t>
  </si>
  <si>
    <t>HO08ODY039</t>
  </si>
  <si>
    <t>HO10ODY040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</si>
  <si>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</si>
  <si>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</si>
  <si>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</si>
  <si>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</si>
  <si>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</si>
  <si>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</si>
  <si>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</si>
  <si>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</si>
  <si>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</si>
  <si>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</si>
  <si>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</si>
  <si>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</si>
  <si>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</si>
  <si>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</si>
  <si>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</si>
  <si>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</si>
  <si>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</si>
  <si>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</si>
  <si>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</si>
  <si>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</si>
  <si>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</si>
  <si>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</si>
  <si>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</si>
  <si>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</si>
  <si>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</si>
  <si>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</si>
  <si>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CR</t>
  </si>
  <si>
    <t>Chrysler</t>
  </si>
  <si>
    <t>CAM</t>
  </si>
  <si>
    <t>Camrey</t>
  </si>
  <si>
    <t>HY</t>
  </si>
  <si>
    <t>Hundai</t>
  </si>
  <si>
    <t>ELA</t>
  </si>
  <si>
    <t>Elantra</t>
  </si>
  <si>
    <t>TY</t>
  </si>
  <si>
    <t>Toyota</t>
  </si>
  <si>
    <t>FCS</t>
  </si>
  <si>
    <t>Focus</t>
  </si>
  <si>
    <t>HO</t>
  </si>
  <si>
    <t>Honda</t>
  </si>
  <si>
    <t>CMR</t>
  </si>
  <si>
    <t>Camero</t>
  </si>
  <si>
    <t>GM</t>
  </si>
  <si>
    <t>General Motors</t>
  </si>
  <si>
    <t>COR</t>
  </si>
  <si>
    <t>Corola</t>
  </si>
  <si>
    <t>FD</t>
  </si>
  <si>
    <t>Ford</t>
  </si>
  <si>
    <t>CAR</t>
  </si>
  <si>
    <t>Caravan</t>
  </si>
  <si>
    <t>CLV</t>
  </si>
  <si>
    <t>Civic</t>
  </si>
  <si>
    <t>MTG</t>
  </si>
  <si>
    <t>Mustang</t>
  </si>
  <si>
    <t>ODY</t>
  </si>
  <si>
    <t>Odyssey</t>
  </si>
  <si>
    <t>PTC</t>
  </si>
  <si>
    <t>PT Crusier</t>
  </si>
  <si>
    <t>SLV</t>
  </si>
  <si>
    <t>Silverado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</si>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</sst>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 Analysis.xlsx]Pivot!PivotTable1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Miles 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E-4FF6-832D-98F9AF7E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506415"/>
        <c:axId val="1860506831"/>
      </c:barChart>
      <c:catAx>
        <c:axId val="18605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06831"/>
        <c:crosses val="autoZero"/>
        <c:auto val="1"/>
        <c:lblAlgn val="ctr"/>
        <c:lblOffset val="100"/>
        <c:noMultiLvlLbl val="0"/>
      </c:catAx>
      <c:valAx>
        <c:axId val="18605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4</xdr:row>
      <xdr:rowOff>41275</xdr:rowOff>
    </xdr:from>
    <xdr:to>
      <xdr:col>10</xdr:col>
      <xdr:colOff>241300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82B95-B95D-DACD-534C-0093E2336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51.546710879629" createdVersion="8" refreshedVersion="8" minRefreshableVersion="3" recordCount="52" xr:uid="{5CF22BB7-6799-474F-9E73-FB07F56FB9F8}">
  <cacheSource type="worksheet">
    <worksheetSource name="Cars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70.81" maxValue="4904.207142857142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Chrysler"/>
    <s v="MTG"/>
    <s v="Mustang"/>
    <s v="06"/>
    <n v="18"/>
    <n v="40326.800000000003"/>
    <n v="2240.3777777777777"/>
    <s v="Black"/>
    <x v="0"/>
    <n v="50000"/>
    <s v="Y"/>
    <s v="FD06MTGBLA001"/>
  </r>
  <r>
    <s v="FD06MTG002"/>
    <s v="FD"/>
    <s v="Chrysler"/>
    <s v="MTG"/>
    <s v="Mustang"/>
    <s v="06"/>
    <n v="18"/>
    <n v="44974.8"/>
    <n v="2498.6000000000004"/>
    <s v="White"/>
    <x v="1"/>
    <n v="50000"/>
    <s v="Y"/>
    <s v="FD06MTGWHI002"/>
  </r>
  <r>
    <s v="FD08MTG003"/>
    <s v="FD"/>
    <s v="Chrysler"/>
    <s v="MTG"/>
    <s v="Mustang"/>
    <s v="08"/>
    <n v="16"/>
    <n v="44946.5"/>
    <n v="2809.15625"/>
    <s v="Green"/>
    <x v="2"/>
    <n v="50000"/>
    <s v="Y"/>
    <s v="FD08MTGGRE003"/>
  </r>
  <r>
    <s v="FD08MTG004"/>
    <s v="FD"/>
    <s v="Chrysler"/>
    <s v="MTG"/>
    <s v="Mustang"/>
    <s v="08"/>
    <n v="16"/>
    <n v="37558.800000000003"/>
    <n v="2347.4250000000002"/>
    <s v="Black"/>
    <x v="3"/>
    <n v="50000"/>
    <s v="Y"/>
    <s v="FD08MTGBLA004"/>
  </r>
  <r>
    <s v="FD08MTG005"/>
    <s v="FD"/>
    <s v="Chrysler"/>
    <s v="MTG"/>
    <s v="Mustang"/>
    <s v="08"/>
    <n v="16"/>
    <n v="36438.5"/>
    <n v="2277.40625"/>
    <s v="White"/>
    <x v="0"/>
    <n v="50000"/>
    <s v="Y"/>
    <s v="FD08MTGWHI005"/>
  </r>
  <r>
    <s v="FD06FCS006"/>
    <s v="FD"/>
    <s v="Chrysler"/>
    <s v="FCS"/>
    <s v="Civic"/>
    <s v="06"/>
    <n v="18"/>
    <n v="46311.4"/>
    <n v="2572.8555555555558"/>
    <s v="Green"/>
    <x v="4"/>
    <n v="75000"/>
    <s v="Y"/>
    <s v="FD06FCSGRE006"/>
  </r>
  <r>
    <s v="FD06FCS007"/>
    <s v="FD"/>
    <s v="Chrysler"/>
    <s v="FCS"/>
    <s v="Civic"/>
    <s v="06"/>
    <n v="18"/>
    <n v="52229.5"/>
    <n v="2901.6388888888887"/>
    <s v="Green"/>
    <x v="2"/>
    <n v="75000"/>
    <s v="Y"/>
    <s v="FD06FCSGRE007"/>
  </r>
  <r>
    <s v="FD09FCS008"/>
    <s v="FD"/>
    <s v="Chrysler"/>
    <s v="FCS"/>
    <s v="Civic"/>
    <s v="09"/>
    <n v="15"/>
    <n v="35137"/>
    <n v="2342.4666666666667"/>
    <s v="Black"/>
    <x v="5"/>
    <n v="75000"/>
    <s v="Y"/>
    <s v="FD09FCSBLA008"/>
  </r>
  <r>
    <s v="FD13FCS009"/>
    <s v="FD"/>
    <s v="Chrysler"/>
    <s v="FCS"/>
    <s v="Civic"/>
    <s v="13"/>
    <n v="11"/>
    <n v="27637.1"/>
    <n v="2512.4636363636364"/>
    <s v="Black"/>
    <x v="0"/>
    <n v="75000"/>
    <s v="Y"/>
    <s v="FD13FCSBLA009"/>
  </r>
  <r>
    <s v="FD13FCS010"/>
    <s v="FD"/>
    <s v="Chrysler"/>
    <s v="FCS"/>
    <s v="Civic"/>
    <s v="13"/>
    <n v="11"/>
    <n v="27534.799999999999"/>
    <n v="2503.1636363636362"/>
    <s v="White"/>
    <x v="6"/>
    <n v="75000"/>
    <s v="Y"/>
    <s v="FD13FCSWHI010"/>
  </r>
  <r>
    <s v="FD12FCS011"/>
    <s v="FD"/>
    <s v="Chrysler"/>
    <s v="FCS"/>
    <s v="Civic"/>
    <s v="12"/>
    <n v="12"/>
    <n v="19341.7"/>
    <n v="1611.8083333333334"/>
    <s v="White"/>
    <x v="7"/>
    <n v="75000"/>
    <s v="Y"/>
    <s v="FD12FCSWHI011"/>
  </r>
  <r>
    <s v="FD13FCS012"/>
    <s v="FD"/>
    <s v="Chrysler"/>
    <s v="FCS"/>
    <s v="Civic"/>
    <s v="13"/>
    <n v="11"/>
    <n v="22521.599999999999"/>
    <n v="2047.4181818181817"/>
    <s v="Black"/>
    <x v="8"/>
    <n v="75000"/>
    <s v="Y"/>
    <s v="FD13FCSBLA012"/>
  </r>
  <r>
    <s v="FD13FCS013"/>
    <s v="FD"/>
    <s v="Chrysler"/>
    <s v="FCS"/>
    <s v="Civic"/>
    <s v="13"/>
    <n v="11"/>
    <n v="13682.9"/>
    <n v="1243.8999999999999"/>
    <s v="Black"/>
    <x v="9"/>
    <n v="75000"/>
    <s v="Y"/>
    <s v="FD13FCSBLA013"/>
  </r>
  <r>
    <s v="GM09CMR014"/>
    <s v="GM"/>
    <s v="Chrysler"/>
    <s v="CMR"/>
    <s v="Civic"/>
    <s v="09"/>
    <n v="15"/>
    <n v="28464.799999999999"/>
    <n v="1897.6533333333332"/>
    <s v="White"/>
    <x v="10"/>
    <n v="100000"/>
    <s v="Y"/>
    <s v="GM09CMRWHI014"/>
  </r>
  <r>
    <s v="GM12CMR015"/>
    <s v="GM"/>
    <s v="Chrysler"/>
    <s v="CMR"/>
    <s v="Civic"/>
    <s v="12"/>
    <n v="12"/>
    <n v="19421.099999999999"/>
    <n v="1618.425"/>
    <s v="Black"/>
    <x v="11"/>
    <n v="100000"/>
    <s v="Y"/>
    <s v="GM12CMRBLA015"/>
  </r>
  <r>
    <s v="GM14CMR016"/>
    <s v="GM"/>
    <s v="Chrysler"/>
    <s v="CMR"/>
    <s v="Civic"/>
    <s v="14"/>
    <n v="10"/>
    <n v="14289.6"/>
    <n v="1428.96"/>
    <s v="White"/>
    <x v="12"/>
    <n v="100000"/>
    <s v="Y"/>
    <s v="GM14CMRWHI016"/>
  </r>
  <r>
    <s v="GM10SLV017"/>
    <s v="GM"/>
    <s v="Chrysler"/>
    <s v="SLV"/>
    <s v="Silverado"/>
    <s v="10"/>
    <n v="14"/>
    <n v="31144.400000000001"/>
    <n v="2224.6"/>
    <s v="Black"/>
    <x v="13"/>
    <n v="100000"/>
    <s v="Y"/>
    <s v="GM10SLVBLA017"/>
  </r>
  <r>
    <s v="GM98SLV018"/>
    <s v="GM"/>
    <s v="Chrysler"/>
    <s v="SLV"/>
    <s v="Silverado"/>
    <s v="98"/>
    <n v="26"/>
    <n v="83162.7"/>
    <n v="3198.5653846153846"/>
    <s v="Black"/>
    <x v="10"/>
    <n v="100000"/>
    <s v="Y"/>
    <s v="GM98SLVBLA018"/>
  </r>
  <r>
    <s v="GM00SLV019"/>
    <s v="GM"/>
    <s v="Chrysler"/>
    <s v="SLV"/>
    <s v="Silverado"/>
    <s v="00"/>
    <n v="24"/>
    <n v="80685.8"/>
    <n v="3361.9083333333333"/>
    <s v="Blue"/>
    <x v="8"/>
    <n v="100000"/>
    <s v="Y"/>
    <s v="GM00SLVBLU019"/>
  </r>
  <r>
    <s v="TY96CAM020"/>
    <s v="TY"/>
    <s v="Toyota"/>
    <s v="CAM"/>
    <s v="Camrey"/>
    <s v="96"/>
    <n v="28"/>
    <n v="114660.6"/>
    <n v="4095.0214285714287"/>
    <s v="Green"/>
    <x v="14"/>
    <n v="100000"/>
    <s v="N"/>
    <s v="TY96CAMGRE020"/>
  </r>
  <r>
    <s v="TY98CAM021"/>
    <s v="TY"/>
    <s v="Toyota"/>
    <s v="CAM"/>
    <s v="Camrey"/>
    <s v="98"/>
    <n v="26"/>
    <n v="93382.6"/>
    <n v="3591.6384615384618"/>
    <s v="Black"/>
    <x v="15"/>
    <n v="100000"/>
    <s v="Y"/>
    <s v="TY98CAMBLA021"/>
  </r>
  <r>
    <s v="TY00CAM022"/>
    <s v="TY"/>
    <s v="Toyota"/>
    <s v="CAM"/>
    <s v="Camrey"/>
    <s v="00"/>
    <n v="24"/>
    <n v="85928"/>
    <n v="3580.3333333333335"/>
    <s v="Green"/>
    <x v="4"/>
    <n v="100000"/>
    <s v="Y"/>
    <s v="TY00CAMGRE022"/>
  </r>
  <r>
    <s v="TY02CAM023"/>
    <s v="TY"/>
    <s v="Toyota"/>
    <s v="CAM"/>
    <s v="Camrey"/>
    <s v="02"/>
    <n v="22"/>
    <n v="67829.100000000006"/>
    <n v="3083.1409090909092"/>
    <s v="Black"/>
    <x v="0"/>
    <n v="100000"/>
    <s v="Y"/>
    <s v="TY02CAMBLA023"/>
  </r>
  <r>
    <s v="TY09CAM024"/>
    <s v="TY"/>
    <s v="Toyota"/>
    <s v="CAM"/>
    <s v="Camrey"/>
    <s v="09"/>
    <n v="15"/>
    <n v="48114.2"/>
    <n v="3207.6133333333332"/>
    <s v="White"/>
    <x v="5"/>
    <n v="100000"/>
    <s v="Y"/>
    <s v="TY09CAMWHI024"/>
  </r>
  <r>
    <s v="TY02COR025"/>
    <s v="TY"/>
    <s v="Toyota"/>
    <s v="COR"/>
    <s v="Civic"/>
    <s v="02"/>
    <n v="22"/>
    <n v="64467.4"/>
    <n v="2930.3363636363638"/>
    <s v="Red"/>
    <x v="16"/>
    <n v="100000"/>
    <s v="Y"/>
    <s v="TY02CORRED025"/>
  </r>
  <r>
    <s v="TY03COR026"/>
    <s v="TY"/>
    <s v="Toyota"/>
    <s v="COR"/>
    <s v="Civic"/>
    <s v="03"/>
    <n v="21"/>
    <n v="73444.399999999994"/>
    <n v="3497.3523809523808"/>
    <s v="Black"/>
    <x v="16"/>
    <n v="100000"/>
    <s v="Y"/>
    <s v="TY03CORBLA026"/>
  </r>
  <r>
    <s v="TY14COR027"/>
    <s v="TY"/>
    <s v="Toyota"/>
    <s v="COR"/>
    <s v="Civic"/>
    <s v="14"/>
    <n v="10"/>
    <n v="17556.3"/>
    <n v="1755.6299999999999"/>
    <s v="Blue"/>
    <x v="6"/>
    <n v="100000"/>
    <s v="Y"/>
    <s v="TY14CORBLU027"/>
  </r>
  <r>
    <s v="TY12COR028"/>
    <s v="TY"/>
    <s v="Toyota"/>
    <s v="COR"/>
    <s v="Civic"/>
    <s v="12"/>
    <n v="12"/>
    <n v="29601.9"/>
    <n v="2466.8250000000003"/>
    <s v="Black"/>
    <x v="10"/>
    <n v="100000"/>
    <s v="Y"/>
    <s v="TY12CORBLA028"/>
  </r>
  <r>
    <s v="TY12CAM029"/>
    <s v="TY"/>
    <s v="Toyota"/>
    <s v="CAM"/>
    <s v="Camrey"/>
    <s v="12"/>
    <n v="12"/>
    <n v="22128.2"/>
    <n v="1844.0166666666667"/>
    <s v="Blue"/>
    <x v="14"/>
    <n v="100000"/>
    <s v="Y"/>
    <s v="TY12CAMBLU029"/>
  </r>
  <r>
    <s v="HO99CIV030"/>
    <s v="HO"/>
    <s v="Chrysler"/>
    <s v="CIV"/>
    <s v="Caravan"/>
    <s v="99"/>
    <n v="25"/>
    <n v="82374"/>
    <n v="3294.96"/>
    <s v="White"/>
    <x v="9"/>
    <n v="75000"/>
    <s v="N"/>
    <s v="HO99CIVWHI030"/>
  </r>
  <r>
    <s v="HO01CIV031"/>
    <s v="HO"/>
    <s v="Chrysler"/>
    <s v="CIV"/>
    <s v="Caravan"/>
    <s v="01"/>
    <n v="23"/>
    <n v="69891.899999999994"/>
    <n v="3038.7782608695647"/>
    <s v="Blue"/>
    <x v="3"/>
    <n v="75000"/>
    <s v="Y"/>
    <s v="HO01CIVBLU031"/>
  </r>
  <r>
    <s v="HO10CIV032"/>
    <s v="HO"/>
    <s v="Chrysler"/>
    <s v="CIV"/>
    <s v="Caravan"/>
    <s v="10"/>
    <n v="14"/>
    <n v="22573"/>
    <n v="1612.3571428571429"/>
    <s v="Blue"/>
    <x v="12"/>
    <n v="75000"/>
    <s v="Y"/>
    <s v="HO10CIVBLU032"/>
  </r>
  <r>
    <s v="HO10CIV033"/>
    <s v="HO"/>
    <s v="Chrysler"/>
    <s v="CIV"/>
    <s v="Caravan"/>
    <s v="10"/>
    <n v="14"/>
    <n v="33477.199999999997"/>
    <n v="2391.2285714285713"/>
    <s v="Black"/>
    <x v="15"/>
    <n v="75000"/>
    <s v="Y"/>
    <s v="HO10CIVBLA033"/>
  </r>
  <r>
    <s v="HO11CIV034"/>
    <s v="HO"/>
    <s v="Chrysler"/>
    <s v="CIV"/>
    <s v="Caravan"/>
    <s v="11"/>
    <n v="13"/>
    <n v="30555.3"/>
    <n v="2350.4076923076923"/>
    <s v="Black"/>
    <x v="2"/>
    <n v="75000"/>
    <s v="Y"/>
    <s v="HO11CIVBLA034"/>
  </r>
  <r>
    <s v="HO12CIV035"/>
    <s v="HO"/>
    <s v="Chrysler"/>
    <s v="CIV"/>
    <s v="Caravan"/>
    <s v="12"/>
    <n v="12"/>
    <n v="24513.200000000001"/>
    <n v="2042.7666666666667"/>
    <s v="Black"/>
    <x v="13"/>
    <n v="75000"/>
    <s v="Y"/>
    <s v="HO12CIVBLA035"/>
  </r>
  <r>
    <s v="HO13CIV036"/>
    <s v="HO"/>
    <s v="Chrysler"/>
    <s v="CIV"/>
    <s v="Caravan"/>
    <s v="13"/>
    <n v="11"/>
    <n v="13867.6"/>
    <n v="1260.6909090909091"/>
    <s v="Black"/>
    <x v="14"/>
    <n v="75000"/>
    <s v="Y"/>
    <s v="HO13CIVBLA036"/>
  </r>
  <r>
    <s v="HO05ODY037"/>
    <s v="HO"/>
    <s v="Chrysler"/>
    <s v="ODY"/>
    <s v="Odyssey"/>
    <s v="05"/>
    <n v="19"/>
    <n v="60389.5"/>
    <n v="3178.3947368421054"/>
    <s v="White"/>
    <x v="5"/>
    <n v="100000"/>
    <s v="Y"/>
    <s v="HO05ODYWHI037"/>
  </r>
  <r>
    <s v="HO07ODY038"/>
    <s v="HO"/>
    <s v="Chrysler"/>
    <s v="ODY"/>
    <s v="Odyssey"/>
    <s v="07"/>
    <n v="17"/>
    <n v="50854.1"/>
    <n v="2991.4176470588236"/>
    <s v="Black"/>
    <x v="15"/>
    <n v="100000"/>
    <s v="Y"/>
    <s v="HO07ODYBLA038"/>
  </r>
  <r>
    <s v="HO08ODY039"/>
    <s v="HO"/>
    <s v="Chrysler"/>
    <s v="ODY"/>
    <s v="Odyssey"/>
    <s v="08"/>
    <n v="16"/>
    <n v="42504.6"/>
    <n v="2656.5374999999999"/>
    <s v="White"/>
    <x v="9"/>
    <n v="100000"/>
    <s v="Y"/>
    <s v="HO08ODYWHI039"/>
  </r>
  <r>
    <s v="HO10ODY040"/>
    <s v="HO"/>
    <s v="Chrysler"/>
    <s v="ODY"/>
    <s v="Odyssey"/>
    <s v="10"/>
    <n v="14"/>
    <n v="68658.899999999994"/>
    <n v="4904.2071428571426"/>
    <s v="Black"/>
    <x v="0"/>
    <n v="100000"/>
    <s v="Y"/>
    <s v="HO10ODYBLA040"/>
  </r>
  <r>
    <s v="HO14ODY041"/>
    <s v="HO"/>
    <s v="Chrysler"/>
    <s v="ODY"/>
    <s v="Odyssey"/>
    <s v="14"/>
    <n v="10"/>
    <n v="3708.1"/>
    <n v="370.81"/>
    <s v="Black"/>
    <x v="1"/>
    <n v="100000"/>
    <s v="Y"/>
    <s v="HO14ODYBLA041"/>
  </r>
  <r>
    <s v="CR04PTC042"/>
    <s v="CR"/>
    <s v="Chrysler"/>
    <s v="PTC"/>
    <s v="PT Crusier"/>
    <s v="04"/>
    <n v="20"/>
    <n v="64542"/>
    <n v="3227.1"/>
    <s v="Blue"/>
    <x v="0"/>
    <n v="75000"/>
    <s v="Y"/>
    <s v="CR04PTCBLU042"/>
  </r>
  <r>
    <s v="CR07PTC043"/>
    <s v="CR"/>
    <s v="Chrysler"/>
    <s v="PTC"/>
    <s v="PT Crusier"/>
    <s v="07"/>
    <n v="17"/>
    <n v="42074.2"/>
    <n v="2474.9529411764706"/>
    <s v="Green"/>
    <x v="16"/>
    <n v="75000"/>
    <s v="Y"/>
    <s v="CR07PTCGRE043"/>
  </r>
  <r>
    <s v="CR11PTC044"/>
    <s v="CR"/>
    <s v="Chrysler"/>
    <s v="PTC"/>
    <s v="PT Crusier"/>
    <s v="11"/>
    <n v="13"/>
    <n v="27394.2"/>
    <n v="2107.2461538461539"/>
    <s v="Black"/>
    <x v="8"/>
    <n v="75000"/>
    <s v="Y"/>
    <s v="CR11PTCBLA044"/>
  </r>
  <r>
    <s v="CR99CAR045"/>
    <s v="CR"/>
    <s v="Chrysler"/>
    <s v="CAR"/>
    <s v="Caravan"/>
    <s v="99"/>
    <n v="25"/>
    <n v="79420.600000000006"/>
    <n v="3176.8240000000001"/>
    <s v="Green"/>
    <x v="13"/>
    <n v="75000"/>
    <s v="N"/>
    <s v="CR99CARGRE045"/>
  </r>
  <r>
    <s v="CR00CAR046"/>
    <s v="CR"/>
    <s v="Chrysler"/>
    <s v="CAR"/>
    <s v="Caravan"/>
    <s v="00"/>
    <n v="24"/>
    <n v="77243.100000000006"/>
    <n v="3218.4625000000001"/>
    <s v="Black"/>
    <x v="3"/>
    <n v="75000"/>
    <s v="N"/>
    <s v="CR00CARBLA046"/>
  </r>
  <r>
    <s v="CR04CAR047"/>
    <s v="CR"/>
    <s v="Chrysler"/>
    <s v="CAR"/>
    <s v="Caravan"/>
    <s v="04"/>
    <n v="20"/>
    <n v="72527.199999999997"/>
    <n v="3626.3599999999997"/>
    <s v="White"/>
    <x v="11"/>
    <n v="75000"/>
    <s v="Y"/>
    <s v="CR04CARWHI047"/>
  </r>
  <r>
    <s v="CR04CAR048"/>
    <s v="CR"/>
    <s v="Chrysler"/>
    <s v="CAR"/>
    <s v="Caravan"/>
    <s v="04"/>
    <n v="20"/>
    <n v="52699.4"/>
    <n v="2634.9700000000003"/>
    <s v="Red"/>
    <x v="11"/>
    <n v="75000"/>
    <s v="Y"/>
    <s v="CR04CARRED048"/>
  </r>
  <r>
    <s v="HY11ELA049"/>
    <s v="HY"/>
    <s v="Hundai"/>
    <s v="ELA"/>
    <s v="Civic"/>
    <s v="11"/>
    <n v="13"/>
    <n v="29102.3"/>
    <n v="2238.6384615384613"/>
    <s v="Black"/>
    <x v="12"/>
    <n v="100000"/>
    <s v="Y"/>
    <s v="HY11ELABLA049"/>
  </r>
  <r>
    <s v="HY12ELA050"/>
    <s v="HY"/>
    <s v="Hundai"/>
    <s v="ELA"/>
    <s v="Civic"/>
    <s v="12"/>
    <n v="12"/>
    <n v="22282"/>
    <n v="1856.8333333333333"/>
    <s v="Blue"/>
    <x v="1"/>
    <n v="100000"/>
    <s v="Y"/>
    <s v="HY12ELABLU050"/>
  </r>
  <r>
    <s v="HY13ELA051"/>
    <s v="HY"/>
    <s v="Hundai"/>
    <s v="ELA"/>
    <s v="Civic"/>
    <s v="13"/>
    <n v="11"/>
    <n v="20223.900000000001"/>
    <n v="1838.5363636363638"/>
    <s v="Black"/>
    <x v="6"/>
    <n v="100000"/>
    <s v="Y"/>
    <s v="HY13ELABLA051"/>
  </r>
  <r>
    <s v="HY13ELA052"/>
    <s v="HY"/>
    <s v="Hundai"/>
    <s v="ELA"/>
    <s v="Civic"/>
    <s v="13"/>
    <n v="11"/>
    <n v="22188.5"/>
    <n v="2017.136363636363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51BA0-A6DC-4D1C-BF12-AD3C96F940A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EB636E-5AC3-468D-BA77-393F6B0C5159}" autoFormatId="16" applyNumberFormats="0" applyBorderFormats="0" applyFontFormats="0" applyPatternFormats="0" applyAlignmentFormats="0" applyWidthHeightFormats="0">
  <queryTableRefresh nextId="15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3D2E2-D9F3-4F82-A24F-36E9F735DD70}" name="Cars" displayName="Cars" ref="A1:N53" tableType="queryTable" totalsRowShown="0" headerRowDxfId="0">
  <tableColumns count="14">
    <tableColumn id="1" xr3:uid="{A4833E30-83CC-4106-A52D-F382B31B3C4E}" uniqueName="1" name="Car ID" queryTableFieldId="1" dataDxfId="12"/>
    <tableColumn id="2" xr3:uid="{F91C4DDC-E2C2-4298-A8C1-DA7218F00D43}" uniqueName="2" name="Make" queryTableFieldId="2" dataDxfId="11"/>
    <tableColumn id="3" xr3:uid="{B5DBAC1D-D1B2-490A-9AD0-EAD3D72D082C}" uniqueName="3" name="Make (Full Name)" queryTableFieldId="3" dataDxfId="10"/>
    <tableColumn id="4" xr3:uid="{513D448F-9133-42B1-BD1F-8BC299C8A5EE}" uniqueName="4" name="Model" queryTableFieldId="4" dataDxfId="9"/>
    <tableColumn id="5" xr3:uid="{50219ADB-9EE5-4265-925C-B32A11C802A5}" uniqueName="5" name="Model (Full Name)" queryTableFieldId="5" dataDxfId="8"/>
    <tableColumn id="6" xr3:uid="{358C8E3B-8614-493B-8A42-F8C4620FECC3}" uniqueName="6" name="Manufacture Year" queryTableFieldId="6" dataDxfId="7"/>
    <tableColumn id="7" xr3:uid="{3057E940-18BD-4720-A4ED-1BEFBB8505B6}" uniqueName="7" name="Age" queryTableFieldId="7" dataDxfId="6"/>
    <tableColumn id="8" xr3:uid="{D1A9BF72-042D-4E7A-BF1F-C3F1AE221309}" uniqueName="8" name="Miles" queryTableFieldId="8"/>
    <tableColumn id="9" xr3:uid="{AE374FC6-45B1-4C1D-B04A-A42B7846481E}" uniqueName="9" name="Miles / Year" queryTableFieldId="9" dataDxfId="5"/>
    <tableColumn id="10" xr3:uid="{CA965217-90B7-4F23-ACB3-1BF662403625}" uniqueName="10" name="Color" queryTableFieldId="10" dataDxfId="4"/>
    <tableColumn id="11" xr3:uid="{24E0F082-63BC-4DC4-AD9B-6421B0632A86}" uniqueName="11" name="Driver" queryTableFieldId="11" dataDxfId="3"/>
    <tableColumn id="12" xr3:uid="{3350B50E-B7BD-40F1-83A3-D17E0E705FBF}" uniqueName="12" name="Warantee Miles" queryTableFieldId="12"/>
    <tableColumn id="13" xr3:uid="{9C3A4D2F-2C10-4365-90D1-ECFEE37A2401}" uniqueName="13" name="Covered?" queryTableFieldId="13" dataDxfId="2"/>
    <tableColumn id="14" xr3:uid="{5D41788E-B089-4699-A484-7E4EF9727AE1}" uniqueName="14" name="New Car ID" queryTableFieldId="14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009D-6940-4EC9-81FA-51AA041A8BBA}">
  <dimension ref="A3:B21"/>
  <sheetViews>
    <sheetView workbookViewId="0">
      <selection activeCell="M8" sqref="M8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3" t="s">
        <v>123</v>
      </c>
      <c r="B3" t="s">
        <v>122</v>
      </c>
    </row>
    <row r="4" spans="1:2" x14ac:dyDescent="0.35">
      <c r="A4" s="4" t="s">
        <v>29</v>
      </c>
      <c r="B4" s="2">
        <v>144647.69999999998</v>
      </c>
    </row>
    <row r="5" spans="1:2" x14ac:dyDescent="0.35">
      <c r="A5" s="4" t="s">
        <v>38</v>
      </c>
      <c r="B5" s="2">
        <v>150656.40000000002</v>
      </c>
    </row>
    <row r="6" spans="1:2" x14ac:dyDescent="0.35">
      <c r="A6" s="4" t="s">
        <v>13</v>
      </c>
      <c r="B6" s="2">
        <v>154427.9</v>
      </c>
    </row>
    <row r="7" spans="1:2" x14ac:dyDescent="0.35">
      <c r="A7" s="4" t="s">
        <v>46</v>
      </c>
      <c r="B7" s="2">
        <v>179986</v>
      </c>
    </row>
    <row r="8" spans="1:2" x14ac:dyDescent="0.35">
      <c r="A8" s="4" t="s">
        <v>16</v>
      </c>
      <c r="B8" s="2">
        <v>143640.70000000001</v>
      </c>
    </row>
    <row r="9" spans="1:2" x14ac:dyDescent="0.35">
      <c r="A9" s="4" t="s">
        <v>33</v>
      </c>
      <c r="B9" s="2">
        <v>135078.20000000001</v>
      </c>
    </row>
    <row r="10" spans="1:2" x14ac:dyDescent="0.35">
      <c r="A10" s="4" t="s">
        <v>10</v>
      </c>
      <c r="B10" s="2">
        <v>184693.8</v>
      </c>
    </row>
    <row r="11" spans="1:2" x14ac:dyDescent="0.35">
      <c r="A11" s="4" t="s">
        <v>8</v>
      </c>
      <c r="B11" s="2">
        <v>127731.3</v>
      </c>
    </row>
    <row r="12" spans="1:2" x14ac:dyDescent="0.35">
      <c r="A12" s="4" t="s">
        <v>5</v>
      </c>
      <c r="B12" s="2">
        <v>70964.899999999994</v>
      </c>
    </row>
    <row r="13" spans="1:2" x14ac:dyDescent="0.35">
      <c r="A13" s="4" t="s">
        <v>19</v>
      </c>
      <c r="B13" s="2">
        <v>65315</v>
      </c>
    </row>
    <row r="14" spans="1:2" x14ac:dyDescent="0.35">
      <c r="A14" s="4" t="s">
        <v>25</v>
      </c>
      <c r="B14" s="2">
        <v>138561.5</v>
      </c>
    </row>
    <row r="15" spans="1:2" x14ac:dyDescent="0.35">
      <c r="A15" s="4" t="s">
        <v>27</v>
      </c>
      <c r="B15" s="2">
        <v>141229.4</v>
      </c>
    </row>
    <row r="16" spans="1:2" x14ac:dyDescent="0.35">
      <c r="A16" s="4" t="s">
        <v>2</v>
      </c>
      <c r="B16" s="2">
        <v>305432.40000000002</v>
      </c>
    </row>
    <row r="17" spans="1:2" x14ac:dyDescent="0.35">
      <c r="A17" s="4" t="s">
        <v>40</v>
      </c>
      <c r="B17" s="2">
        <v>177713.9</v>
      </c>
    </row>
    <row r="18" spans="1:2" x14ac:dyDescent="0.35">
      <c r="A18" s="4" t="s">
        <v>31</v>
      </c>
      <c r="B18" s="2">
        <v>65964.899999999994</v>
      </c>
    </row>
    <row r="19" spans="1:2" x14ac:dyDescent="0.35">
      <c r="A19" s="4" t="s">
        <v>23</v>
      </c>
      <c r="B19" s="2">
        <v>130601.59999999999</v>
      </c>
    </row>
    <row r="20" spans="1:2" x14ac:dyDescent="0.35">
      <c r="A20" s="4" t="s">
        <v>21</v>
      </c>
      <c r="B20" s="2">
        <v>19341.7</v>
      </c>
    </row>
    <row r="21" spans="1:2" x14ac:dyDescent="0.35">
      <c r="A21" s="4" t="s">
        <v>124</v>
      </c>
      <c r="B21" s="2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workbookViewId="0">
      <selection activeCell="D8" sqref="D8"/>
    </sheetView>
  </sheetViews>
  <sheetFormatPr defaultRowHeight="14.5" x14ac:dyDescent="0.35"/>
  <cols>
    <col min="5" max="5" width="16.26953125" bestFit="1" customWidth="1"/>
    <col min="6" max="6" width="15.90625" bestFit="1" customWidth="1"/>
    <col min="9" max="9" width="11.81640625" bestFit="1" customWidth="1"/>
  </cols>
  <sheetData>
    <row r="1" spans="1:15" x14ac:dyDescent="0.3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/>
    </row>
    <row r="2" spans="1:15" x14ac:dyDescent="0.35">
      <c r="A2" t="s">
        <v>0</v>
      </c>
      <c r="B2" t="str">
        <f>LEFT(Cars[[#This Row],[Car ID]],2)</f>
        <v>FD</v>
      </c>
      <c r="C2" t="str">
        <f>VLOOKUP(Cars[[#This Row],[Make]],B$56:C$61,2)</f>
        <v>Chrysler</v>
      </c>
      <c r="D2" t="str">
        <f>MID(Cars[[#This Row],[Car ID]],5,3)</f>
        <v>MTG</v>
      </c>
      <c r="E2" t="str">
        <f>VLOOKUP(Cars[[#This Row],[Model]],D$56:E$66,2)</f>
        <v>Mustang</v>
      </c>
      <c r="F2" t="str">
        <f>MID(Cars[[#This Row],[Car ID]],3,2)</f>
        <v>06</v>
      </c>
      <c r="G2">
        <f>IF(24-Cars[[#This Row],[Manufacture Year]]&lt;0,100-Cars[[#This Row],[Manufacture Year]]+24,24-Cars[[#This Row],[Manufacture Year]])</f>
        <v>18</v>
      </c>
      <c r="H2">
        <v>40326.800000000003</v>
      </c>
      <c r="I2">
        <f>Cars[[#This Row],[Miles]]/Cars[[#This Row],[Age]]</f>
        <v>2240.3777777777777</v>
      </c>
      <c r="J2" t="s">
        <v>1</v>
      </c>
      <c r="K2" t="s">
        <v>2</v>
      </c>
      <c r="L2">
        <v>50000</v>
      </c>
      <c r="M2" t="str">
        <f>IF(Cars[[#This Row],[Miles]]&lt;Cars[[#This Row],[Warantee Miles]],"Y","N")</f>
        <v>Y</v>
      </c>
      <c r="N2" t="str">
        <f>_xlfn.CONCAT(Cars[[#This Row],[Make]],Cars[[#This Row],[Manufacture Year]],Cars[[#This Row],[Model]],UPPER(LEFT(Cars[[#This Row],[Color]],3)),RIGHT(Cars[[#This Row],[Car ID]],3))</f>
        <v>FD06MTGBLA001</v>
      </c>
    </row>
    <row r="3" spans="1:15" x14ac:dyDescent="0.35">
      <c r="A3" t="s">
        <v>3</v>
      </c>
      <c r="B3" t="str">
        <f>LEFT(Cars[[#This Row],[Car ID]],2)</f>
        <v>FD</v>
      </c>
      <c r="C3" t="str">
        <f>VLOOKUP(Cars[[#This Row],[Make]],B$56:C$61,2)</f>
        <v>Chrysler</v>
      </c>
      <c r="D3" t="str">
        <f>MID(Cars[[#This Row],[Car ID]],5,3)</f>
        <v>MTG</v>
      </c>
      <c r="E3" t="str">
        <f>VLOOKUP(Cars[[#This Row],[Model]],D$56:E$66,2)</f>
        <v>Mustang</v>
      </c>
      <c r="F3" t="str">
        <f>MID(Cars[[#This Row],[Car ID]],3,2)</f>
        <v>06</v>
      </c>
      <c r="G3">
        <f>IF(24-Cars[[#This Row],[Manufacture Year]]&lt;0,100-Cars[[#This Row],[Manufacture Year]]+24,24-Cars[[#This Row],[Manufacture Year]])</f>
        <v>18</v>
      </c>
      <c r="H3">
        <v>44974.8</v>
      </c>
      <c r="I3">
        <f>Cars[[#This Row],[Miles]]/Cars[[#This Row],[Age]]</f>
        <v>2498.6000000000004</v>
      </c>
      <c r="J3" t="s">
        <v>4</v>
      </c>
      <c r="K3" t="s">
        <v>5</v>
      </c>
      <c r="L3">
        <v>50000</v>
      </c>
      <c r="M3" t="str">
        <f>IF(Cars[[#This Row],[Miles]]&lt;Cars[[#This Row],[Warantee Miles]],"Y","N")</f>
        <v>Y</v>
      </c>
      <c r="N3" t="str">
        <f>_xlfn.CONCAT(Cars[[#This Row],[Make]],Cars[[#This Row],[Manufacture Year]],Cars[[#This Row],[Model]],UPPER(LEFT(Cars[[#This Row],[Color]],3)),RIGHT(Cars[[#This Row],[Car ID]],3))</f>
        <v>FD06MTGWHI002</v>
      </c>
    </row>
    <row r="4" spans="1:15" x14ac:dyDescent="0.35">
      <c r="A4" t="s">
        <v>6</v>
      </c>
      <c r="B4" t="str">
        <f>LEFT(Cars[[#This Row],[Car ID]],2)</f>
        <v>FD</v>
      </c>
      <c r="C4" t="str">
        <f>VLOOKUP(Cars[[#This Row],[Make]],B$56:C$61,2)</f>
        <v>Chrysler</v>
      </c>
      <c r="D4" t="str">
        <f>MID(Cars[[#This Row],[Car ID]],5,3)</f>
        <v>MTG</v>
      </c>
      <c r="E4" t="str">
        <f>VLOOKUP(Cars[[#This Row],[Model]],D$56:E$66,2)</f>
        <v>Mustang</v>
      </c>
      <c r="F4" t="str">
        <f>MID(Cars[[#This Row],[Car ID]],3,2)</f>
        <v>08</v>
      </c>
      <c r="G4">
        <f>IF(24-Cars[[#This Row],[Manufacture Year]]&lt;0,100-Cars[[#This Row],[Manufacture Year]]+24,24-Cars[[#This Row],[Manufacture Year]])</f>
        <v>16</v>
      </c>
      <c r="H4">
        <v>44946.5</v>
      </c>
      <c r="I4">
        <f>Cars[[#This Row],[Miles]]/Cars[[#This Row],[Age]]</f>
        <v>2809.15625</v>
      </c>
      <c r="J4" t="s">
        <v>7</v>
      </c>
      <c r="K4" t="s">
        <v>8</v>
      </c>
      <c r="L4">
        <v>50000</v>
      </c>
      <c r="M4" t="str">
        <f>IF(Cars[[#This Row],[Miles]]&lt;Cars[[#This Row],[Warantee Miles]],"Y","N")</f>
        <v>Y</v>
      </c>
      <c r="N4" t="str">
        <f>_xlfn.CONCAT(Cars[[#This Row],[Make]],Cars[[#This Row],[Manufacture Year]],Cars[[#This Row],[Model]],UPPER(LEFT(Cars[[#This Row],[Color]],3)),RIGHT(Cars[[#This Row],[Car ID]],3))</f>
        <v>FD08MTGGRE003</v>
      </c>
    </row>
    <row r="5" spans="1:15" x14ac:dyDescent="0.35">
      <c r="A5" t="s">
        <v>9</v>
      </c>
      <c r="B5" t="str">
        <f>LEFT(Cars[[#This Row],[Car ID]],2)</f>
        <v>FD</v>
      </c>
      <c r="C5" t="str">
        <f>VLOOKUP(Cars[[#This Row],[Make]],B$56:C$61,2)</f>
        <v>Chrysler</v>
      </c>
      <c r="D5" t="str">
        <f>MID(Cars[[#This Row],[Car ID]],5,3)</f>
        <v>MTG</v>
      </c>
      <c r="E5" t="str">
        <f>VLOOKUP(Cars[[#This Row],[Model]],D$56:E$66,2)</f>
        <v>Mustang</v>
      </c>
      <c r="F5" t="str">
        <f>MID(Cars[[#This Row],[Car ID]],3,2)</f>
        <v>08</v>
      </c>
      <c r="G5">
        <f>IF(24-Cars[[#This Row],[Manufacture Year]]&lt;0,100-Cars[[#This Row],[Manufacture Year]]+24,24-Cars[[#This Row],[Manufacture Year]])</f>
        <v>16</v>
      </c>
      <c r="H5">
        <v>37558.800000000003</v>
      </c>
      <c r="I5">
        <f>Cars[[#This Row],[Miles]]/Cars[[#This Row],[Age]]</f>
        <v>2347.4250000000002</v>
      </c>
      <c r="J5" t="s">
        <v>1</v>
      </c>
      <c r="K5" t="s">
        <v>10</v>
      </c>
      <c r="L5">
        <v>50000</v>
      </c>
      <c r="M5" t="str">
        <f>IF(Cars[[#This Row],[Miles]]&lt;Cars[[#This Row],[Warantee Miles]],"Y","N")</f>
        <v>Y</v>
      </c>
      <c r="N5" t="str">
        <f>_xlfn.CONCAT(Cars[[#This Row],[Make]],Cars[[#This Row],[Manufacture Year]],Cars[[#This Row],[Model]],UPPER(LEFT(Cars[[#This Row],[Color]],3)),RIGHT(Cars[[#This Row],[Car ID]],3))</f>
        <v>FD08MTGBLA004</v>
      </c>
    </row>
    <row r="6" spans="1:15" x14ac:dyDescent="0.35">
      <c r="A6" t="s">
        <v>11</v>
      </c>
      <c r="B6" t="str">
        <f>LEFT(Cars[[#This Row],[Car ID]],2)</f>
        <v>FD</v>
      </c>
      <c r="C6" t="str">
        <f>VLOOKUP(Cars[[#This Row],[Make]],B$56:C$61,2)</f>
        <v>Chrysler</v>
      </c>
      <c r="D6" t="str">
        <f>MID(Cars[[#This Row],[Car ID]],5,3)</f>
        <v>MTG</v>
      </c>
      <c r="E6" t="str">
        <f>VLOOKUP(Cars[[#This Row],[Model]],D$56:E$66,2)</f>
        <v>Mustang</v>
      </c>
      <c r="F6" t="str">
        <f>MID(Cars[[#This Row],[Car ID]],3,2)</f>
        <v>08</v>
      </c>
      <c r="G6">
        <f>IF(24-Cars[[#This Row],[Manufacture Year]]&lt;0,100-Cars[[#This Row],[Manufacture Year]]+24,24-Cars[[#This Row],[Manufacture Year]])</f>
        <v>16</v>
      </c>
      <c r="H6">
        <v>36438.5</v>
      </c>
      <c r="I6">
        <f>Cars[[#This Row],[Miles]]/Cars[[#This Row],[Age]]</f>
        <v>2277.40625</v>
      </c>
      <c r="J6" t="s">
        <v>4</v>
      </c>
      <c r="K6" t="s">
        <v>2</v>
      </c>
      <c r="L6">
        <v>50000</v>
      </c>
      <c r="M6" t="str">
        <f>IF(Cars[[#This Row],[Miles]]&lt;Cars[[#This Row],[Warantee Miles]],"Y","N")</f>
        <v>Y</v>
      </c>
      <c r="N6" t="str">
        <f>_xlfn.CONCAT(Cars[[#This Row],[Make]],Cars[[#This Row],[Manufacture Year]],Cars[[#This Row],[Model]],UPPER(LEFT(Cars[[#This Row],[Color]],3)),RIGHT(Cars[[#This Row],[Car ID]],3))</f>
        <v>FD08MTGWHI005</v>
      </c>
    </row>
    <row r="7" spans="1:15" x14ac:dyDescent="0.35">
      <c r="A7" t="s">
        <v>12</v>
      </c>
      <c r="B7" t="str">
        <f>LEFT(Cars[[#This Row],[Car ID]],2)</f>
        <v>FD</v>
      </c>
      <c r="C7" t="str">
        <f>VLOOKUP(Cars[[#This Row],[Make]],B$56:C$61,2)</f>
        <v>Chrysler</v>
      </c>
      <c r="D7" t="str">
        <f>MID(Cars[[#This Row],[Car ID]],5,3)</f>
        <v>FCS</v>
      </c>
      <c r="E7" t="str">
        <f>VLOOKUP(Cars[[#This Row],[Model]],D$56:E$66,2)</f>
        <v>Civic</v>
      </c>
      <c r="F7" t="str">
        <f>MID(Cars[[#This Row],[Car ID]],3,2)</f>
        <v>06</v>
      </c>
      <c r="G7">
        <f>IF(24-Cars[[#This Row],[Manufacture Year]]&lt;0,100-Cars[[#This Row],[Manufacture Year]]+24,24-Cars[[#This Row],[Manufacture Year]])</f>
        <v>18</v>
      </c>
      <c r="H7">
        <v>46311.4</v>
      </c>
      <c r="I7">
        <f>Cars[[#This Row],[Miles]]/Cars[[#This Row],[Age]]</f>
        <v>2572.8555555555558</v>
      </c>
      <c r="J7" t="s">
        <v>7</v>
      </c>
      <c r="K7" t="s">
        <v>13</v>
      </c>
      <c r="L7">
        <v>75000</v>
      </c>
      <c r="M7" t="str">
        <f>IF(Cars[[#This Row],[Miles]]&lt;Cars[[#This Row],[Warantee Miles]],"Y","N")</f>
        <v>Y</v>
      </c>
      <c r="N7" t="str">
        <f>_xlfn.CONCAT(Cars[[#This Row],[Make]],Cars[[#This Row],[Manufacture Year]],Cars[[#This Row],[Model]],UPPER(LEFT(Cars[[#This Row],[Color]],3)),RIGHT(Cars[[#This Row],[Car ID]],3))</f>
        <v>FD06FCSGRE006</v>
      </c>
    </row>
    <row r="8" spans="1:15" x14ac:dyDescent="0.35">
      <c r="A8" t="s">
        <v>14</v>
      </c>
      <c r="B8" t="str">
        <f>LEFT(Cars[[#This Row],[Car ID]],2)</f>
        <v>FD</v>
      </c>
      <c r="C8" t="str">
        <f>VLOOKUP(Cars[[#This Row],[Make]],B$56:C$61,2)</f>
        <v>Chrysler</v>
      </c>
      <c r="D8" t="str">
        <f>MID(Cars[[#This Row],[Car ID]],5,3)</f>
        <v>FCS</v>
      </c>
      <c r="E8" t="str">
        <f>VLOOKUP(Cars[[#This Row],[Model]],D$56:E$66,2)</f>
        <v>Civic</v>
      </c>
      <c r="F8" t="str">
        <f>MID(Cars[[#This Row],[Car ID]],3,2)</f>
        <v>06</v>
      </c>
      <c r="G8">
        <f>IF(24-Cars[[#This Row],[Manufacture Year]]&lt;0,100-Cars[[#This Row],[Manufacture Year]]+24,24-Cars[[#This Row],[Manufacture Year]])</f>
        <v>18</v>
      </c>
      <c r="H8">
        <v>52229.5</v>
      </c>
      <c r="I8">
        <f>Cars[[#This Row],[Miles]]/Cars[[#This Row],[Age]]</f>
        <v>2901.6388888888887</v>
      </c>
      <c r="J8" t="s">
        <v>7</v>
      </c>
      <c r="K8" t="s">
        <v>8</v>
      </c>
      <c r="L8">
        <v>75000</v>
      </c>
      <c r="M8" t="str">
        <f>IF(Cars[[#This Row],[Miles]]&lt;Cars[[#This Row],[Warantee Miles]],"Y","N")</f>
        <v>Y</v>
      </c>
      <c r="N8" t="str">
        <f>_xlfn.CONCAT(Cars[[#This Row],[Make]],Cars[[#This Row],[Manufacture Year]],Cars[[#This Row],[Model]],UPPER(LEFT(Cars[[#This Row],[Color]],3)),RIGHT(Cars[[#This Row],[Car ID]],3))</f>
        <v>FD06FCSGRE007</v>
      </c>
    </row>
    <row r="9" spans="1:15" x14ac:dyDescent="0.35">
      <c r="A9" t="s">
        <v>15</v>
      </c>
      <c r="B9" t="str">
        <f>LEFT(Cars[[#This Row],[Car ID]],2)</f>
        <v>FD</v>
      </c>
      <c r="C9" t="str">
        <f>VLOOKUP(Cars[[#This Row],[Make]],B$56:C$61,2)</f>
        <v>Chrysler</v>
      </c>
      <c r="D9" t="str">
        <f>MID(Cars[[#This Row],[Car ID]],5,3)</f>
        <v>FCS</v>
      </c>
      <c r="E9" t="str">
        <f>VLOOKUP(Cars[[#This Row],[Model]],D$56:E$66,2)</f>
        <v>Civic</v>
      </c>
      <c r="F9" t="str">
        <f>MID(Cars[[#This Row],[Car ID]],3,2)</f>
        <v>09</v>
      </c>
      <c r="G9">
        <f>IF(24-Cars[[#This Row],[Manufacture Year]]&lt;0,100-Cars[[#This Row],[Manufacture Year]]+24,24-Cars[[#This Row],[Manufacture Year]])</f>
        <v>15</v>
      </c>
      <c r="H9">
        <v>35137</v>
      </c>
      <c r="I9">
        <f>Cars[[#This Row],[Miles]]/Cars[[#This Row],[Age]]</f>
        <v>2342.4666666666667</v>
      </c>
      <c r="J9" t="s">
        <v>1</v>
      </c>
      <c r="K9" t="s">
        <v>16</v>
      </c>
      <c r="L9">
        <v>75000</v>
      </c>
      <c r="M9" t="str">
        <f>IF(Cars[[#This Row],[Miles]]&lt;Cars[[#This Row],[Warantee Miles]],"Y","N")</f>
        <v>Y</v>
      </c>
      <c r="N9" t="str">
        <f>_xlfn.CONCAT(Cars[[#This Row],[Make]],Cars[[#This Row],[Manufacture Year]],Cars[[#This Row],[Model]],UPPER(LEFT(Cars[[#This Row],[Color]],3)),RIGHT(Cars[[#This Row],[Car ID]],3))</f>
        <v>FD09FCSBLA008</v>
      </c>
    </row>
    <row r="10" spans="1:15" x14ac:dyDescent="0.35">
      <c r="A10" t="s">
        <v>17</v>
      </c>
      <c r="B10" t="str">
        <f>LEFT(Cars[[#This Row],[Car ID]],2)</f>
        <v>FD</v>
      </c>
      <c r="C10" t="str">
        <f>VLOOKUP(Cars[[#This Row],[Make]],B$56:C$61,2)</f>
        <v>Chrysler</v>
      </c>
      <c r="D10" t="str">
        <f>MID(Cars[[#This Row],[Car ID]],5,3)</f>
        <v>FCS</v>
      </c>
      <c r="E10" t="str">
        <f>VLOOKUP(Cars[[#This Row],[Model]],D$56:E$66,2)</f>
        <v>Civic</v>
      </c>
      <c r="F10" t="str">
        <f>MID(Cars[[#This Row],[Car ID]],3,2)</f>
        <v>13</v>
      </c>
      <c r="G10">
        <f>IF(24-Cars[[#This Row],[Manufacture Year]]&lt;0,100-Cars[[#This Row],[Manufacture Year]]+24,24-Cars[[#This Row],[Manufacture Year]])</f>
        <v>11</v>
      </c>
      <c r="H10">
        <v>27637.1</v>
      </c>
      <c r="I10">
        <f>Cars[[#This Row],[Miles]]/Cars[[#This Row],[Age]]</f>
        <v>2512.4636363636364</v>
      </c>
      <c r="J10" t="s">
        <v>1</v>
      </c>
      <c r="K10" t="s">
        <v>2</v>
      </c>
      <c r="L10">
        <v>75000</v>
      </c>
      <c r="M10" t="str">
        <f>IF(Cars[[#This Row],[Miles]]&lt;Cars[[#This Row],[Warantee Miles]],"Y","N")</f>
        <v>Y</v>
      </c>
      <c r="N10" t="str">
        <f>_xlfn.CONCAT(Cars[[#This Row],[Make]],Cars[[#This Row],[Manufacture Year]],Cars[[#This Row],[Model]],UPPER(LEFT(Cars[[#This Row],[Color]],3)),RIGHT(Cars[[#This Row],[Car ID]],3))</f>
        <v>FD13FCSBLA009</v>
      </c>
    </row>
    <row r="11" spans="1:15" x14ac:dyDescent="0.35">
      <c r="A11" t="s">
        <v>18</v>
      </c>
      <c r="B11" t="str">
        <f>LEFT(Cars[[#This Row],[Car ID]],2)</f>
        <v>FD</v>
      </c>
      <c r="C11" t="str">
        <f>VLOOKUP(Cars[[#This Row],[Make]],B$56:C$61,2)</f>
        <v>Chrysler</v>
      </c>
      <c r="D11" t="str">
        <f>MID(Cars[[#This Row],[Car ID]],5,3)</f>
        <v>FCS</v>
      </c>
      <c r="E11" t="str">
        <f>VLOOKUP(Cars[[#This Row],[Model]],D$56:E$66,2)</f>
        <v>Civic</v>
      </c>
      <c r="F11" t="str">
        <f>MID(Cars[[#This Row],[Car ID]],3,2)</f>
        <v>13</v>
      </c>
      <c r="G11">
        <f>IF(24-Cars[[#This Row],[Manufacture Year]]&lt;0,100-Cars[[#This Row],[Manufacture Year]]+24,24-Cars[[#This Row],[Manufacture Year]])</f>
        <v>11</v>
      </c>
      <c r="H11">
        <v>27534.799999999999</v>
      </c>
      <c r="I11">
        <f>Cars[[#This Row],[Miles]]/Cars[[#This Row],[Age]]</f>
        <v>2503.1636363636362</v>
      </c>
      <c r="J11" t="s">
        <v>4</v>
      </c>
      <c r="K11" t="s">
        <v>19</v>
      </c>
      <c r="L11">
        <v>75000</v>
      </c>
      <c r="M11" t="str">
        <f>IF(Cars[[#This Row],[Miles]]&lt;Cars[[#This Row],[Warantee Miles]],"Y","N")</f>
        <v>Y</v>
      </c>
      <c r="N11" t="str">
        <f>_xlfn.CONCAT(Cars[[#This Row],[Make]],Cars[[#This Row],[Manufacture Year]],Cars[[#This Row],[Model]],UPPER(LEFT(Cars[[#This Row],[Color]],3)),RIGHT(Cars[[#This Row],[Car ID]],3))</f>
        <v>FD13FCSWHI010</v>
      </c>
    </row>
    <row r="12" spans="1:15" x14ac:dyDescent="0.35">
      <c r="A12" t="s">
        <v>20</v>
      </c>
      <c r="B12" t="str">
        <f>LEFT(Cars[[#This Row],[Car ID]],2)</f>
        <v>FD</v>
      </c>
      <c r="C12" t="str">
        <f>VLOOKUP(Cars[[#This Row],[Make]],B$56:C$61,2)</f>
        <v>Chrysler</v>
      </c>
      <c r="D12" t="str">
        <f>MID(Cars[[#This Row],[Car ID]],5,3)</f>
        <v>FCS</v>
      </c>
      <c r="E12" t="str">
        <f>VLOOKUP(Cars[[#This Row],[Model]],D$56:E$66,2)</f>
        <v>Civic</v>
      </c>
      <c r="F12" t="str">
        <f>MID(Cars[[#This Row],[Car ID]],3,2)</f>
        <v>12</v>
      </c>
      <c r="G12">
        <f>IF(24-Cars[[#This Row],[Manufacture Year]]&lt;0,100-Cars[[#This Row],[Manufacture Year]]+24,24-Cars[[#This Row],[Manufacture Year]])</f>
        <v>12</v>
      </c>
      <c r="H12">
        <v>19341.7</v>
      </c>
      <c r="I12">
        <f>Cars[[#This Row],[Miles]]/Cars[[#This Row],[Age]]</f>
        <v>1611.8083333333334</v>
      </c>
      <c r="J12" t="s">
        <v>4</v>
      </c>
      <c r="K12" t="s">
        <v>21</v>
      </c>
      <c r="L12">
        <v>75000</v>
      </c>
      <c r="M12" t="str">
        <f>IF(Cars[[#This Row],[Miles]]&lt;Cars[[#This Row],[Warantee Miles]],"Y","N")</f>
        <v>Y</v>
      </c>
      <c r="N12" t="str">
        <f>_xlfn.CONCAT(Cars[[#This Row],[Make]],Cars[[#This Row],[Manufacture Year]],Cars[[#This Row],[Model]],UPPER(LEFT(Cars[[#This Row],[Color]],3)),RIGHT(Cars[[#This Row],[Car ID]],3))</f>
        <v>FD12FCSWHI011</v>
      </c>
    </row>
    <row r="13" spans="1:15" x14ac:dyDescent="0.35">
      <c r="A13" t="s">
        <v>22</v>
      </c>
      <c r="B13" t="str">
        <f>LEFT(Cars[[#This Row],[Car ID]],2)</f>
        <v>FD</v>
      </c>
      <c r="C13" t="str">
        <f>VLOOKUP(Cars[[#This Row],[Make]],B$56:C$61,2)</f>
        <v>Chrysler</v>
      </c>
      <c r="D13" t="str">
        <f>MID(Cars[[#This Row],[Car ID]],5,3)</f>
        <v>FCS</v>
      </c>
      <c r="E13" t="str">
        <f>VLOOKUP(Cars[[#This Row],[Model]],D$56:E$66,2)</f>
        <v>Civic</v>
      </c>
      <c r="F13" t="str">
        <f>MID(Cars[[#This Row],[Car ID]],3,2)</f>
        <v>13</v>
      </c>
      <c r="G13">
        <f>IF(24-Cars[[#This Row],[Manufacture Year]]&lt;0,100-Cars[[#This Row],[Manufacture Year]]+24,24-Cars[[#This Row],[Manufacture Year]])</f>
        <v>11</v>
      </c>
      <c r="H13">
        <v>22521.599999999999</v>
      </c>
      <c r="I13">
        <f>Cars[[#This Row],[Miles]]/Cars[[#This Row],[Age]]</f>
        <v>2047.4181818181817</v>
      </c>
      <c r="J13" t="s">
        <v>1</v>
      </c>
      <c r="K13" t="s">
        <v>23</v>
      </c>
      <c r="L13">
        <v>75000</v>
      </c>
      <c r="M13" t="str">
        <f>IF(Cars[[#This Row],[Miles]]&lt;Cars[[#This Row],[Warantee Miles]],"Y","N")</f>
        <v>Y</v>
      </c>
      <c r="N13" t="str">
        <f>_xlfn.CONCAT(Cars[[#This Row],[Make]],Cars[[#This Row],[Manufacture Year]],Cars[[#This Row],[Model]],UPPER(LEFT(Cars[[#This Row],[Color]],3)),RIGHT(Cars[[#This Row],[Car ID]],3))</f>
        <v>FD13FCSBLA012</v>
      </c>
    </row>
    <row r="14" spans="1:15" x14ac:dyDescent="0.35">
      <c r="A14" t="s">
        <v>24</v>
      </c>
      <c r="B14" t="str">
        <f>LEFT(Cars[[#This Row],[Car ID]],2)</f>
        <v>FD</v>
      </c>
      <c r="C14" t="str">
        <f>VLOOKUP(Cars[[#This Row],[Make]],B$56:C$61,2)</f>
        <v>Chrysler</v>
      </c>
      <c r="D14" t="str">
        <f>MID(Cars[[#This Row],[Car ID]],5,3)</f>
        <v>FCS</v>
      </c>
      <c r="E14" t="str">
        <f>VLOOKUP(Cars[[#This Row],[Model]],D$56:E$66,2)</f>
        <v>Civic</v>
      </c>
      <c r="F14" t="str">
        <f>MID(Cars[[#This Row],[Car ID]],3,2)</f>
        <v>13</v>
      </c>
      <c r="G14">
        <f>IF(24-Cars[[#This Row],[Manufacture Year]]&lt;0,100-Cars[[#This Row],[Manufacture Year]]+24,24-Cars[[#This Row],[Manufacture Year]])</f>
        <v>11</v>
      </c>
      <c r="H14">
        <v>13682.9</v>
      </c>
      <c r="I14">
        <f>Cars[[#This Row],[Miles]]/Cars[[#This Row],[Age]]</f>
        <v>1243.8999999999999</v>
      </c>
      <c r="J14" t="s">
        <v>1</v>
      </c>
      <c r="K14" t="s">
        <v>25</v>
      </c>
      <c r="L14">
        <v>75000</v>
      </c>
      <c r="M14" t="str">
        <f>IF(Cars[[#This Row],[Miles]]&lt;Cars[[#This Row],[Warantee Miles]],"Y","N")</f>
        <v>Y</v>
      </c>
      <c r="N14" t="str">
        <f>_xlfn.CONCAT(Cars[[#This Row],[Make]],Cars[[#This Row],[Manufacture Year]],Cars[[#This Row],[Model]],UPPER(LEFT(Cars[[#This Row],[Color]],3)),RIGHT(Cars[[#This Row],[Car ID]],3))</f>
        <v>FD13FCSBLA013</v>
      </c>
    </row>
    <row r="15" spans="1:15" x14ac:dyDescent="0.35">
      <c r="A15" t="s">
        <v>26</v>
      </c>
      <c r="B15" t="str">
        <f>LEFT(Cars[[#This Row],[Car ID]],2)</f>
        <v>GM</v>
      </c>
      <c r="C15" t="str">
        <f>VLOOKUP(Cars[[#This Row],[Make]],B$56:C$61,2)</f>
        <v>Chrysler</v>
      </c>
      <c r="D15" t="str">
        <f>MID(Cars[[#This Row],[Car ID]],5,3)</f>
        <v>CMR</v>
      </c>
      <c r="E15" t="str">
        <f>VLOOKUP(Cars[[#This Row],[Model]],D$56:E$66,2)</f>
        <v>Civic</v>
      </c>
      <c r="F15" t="str">
        <f>MID(Cars[[#This Row],[Car ID]],3,2)</f>
        <v>09</v>
      </c>
      <c r="G15">
        <f>IF(24-Cars[[#This Row],[Manufacture Year]]&lt;0,100-Cars[[#This Row],[Manufacture Year]]+24,24-Cars[[#This Row],[Manufacture Year]])</f>
        <v>15</v>
      </c>
      <c r="H15">
        <v>28464.799999999999</v>
      </c>
      <c r="I15">
        <f>Cars[[#This Row],[Miles]]/Cars[[#This Row],[Age]]</f>
        <v>1897.6533333333332</v>
      </c>
      <c r="J15" t="s">
        <v>4</v>
      </c>
      <c r="K15" t="s">
        <v>27</v>
      </c>
      <c r="L15">
        <v>100000</v>
      </c>
      <c r="M15" t="str">
        <f>IF(Cars[[#This Row],[Miles]]&lt;Cars[[#This Row],[Warantee Miles]],"Y","N")</f>
        <v>Y</v>
      </c>
      <c r="N15" t="str">
        <f>_xlfn.CONCAT(Cars[[#This Row],[Make]],Cars[[#This Row],[Manufacture Year]],Cars[[#This Row],[Model]],UPPER(LEFT(Cars[[#This Row],[Color]],3)),RIGHT(Cars[[#This Row],[Car ID]],3))</f>
        <v>GM09CMRWHI014</v>
      </c>
    </row>
    <row r="16" spans="1:15" x14ac:dyDescent="0.35">
      <c r="A16" t="s">
        <v>28</v>
      </c>
      <c r="B16" t="str">
        <f>LEFT(Cars[[#This Row],[Car ID]],2)</f>
        <v>GM</v>
      </c>
      <c r="C16" t="str">
        <f>VLOOKUP(Cars[[#This Row],[Make]],B$56:C$61,2)</f>
        <v>Chrysler</v>
      </c>
      <c r="D16" t="str">
        <f>MID(Cars[[#This Row],[Car ID]],5,3)</f>
        <v>CMR</v>
      </c>
      <c r="E16" t="str">
        <f>VLOOKUP(Cars[[#This Row],[Model]],D$56:E$66,2)</f>
        <v>Civic</v>
      </c>
      <c r="F16" t="str">
        <f>MID(Cars[[#This Row],[Car ID]],3,2)</f>
        <v>12</v>
      </c>
      <c r="G16">
        <f>IF(24-Cars[[#This Row],[Manufacture Year]]&lt;0,100-Cars[[#This Row],[Manufacture Year]]+24,24-Cars[[#This Row],[Manufacture Year]])</f>
        <v>12</v>
      </c>
      <c r="H16">
        <v>19421.099999999999</v>
      </c>
      <c r="I16">
        <f>Cars[[#This Row],[Miles]]/Cars[[#This Row],[Age]]</f>
        <v>1618.425</v>
      </c>
      <c r="J16" t="s">
        <v>1</v>
      </c>
      <c r="K16" t="s">
        <v>29</v>
      </c>
      <c r="L16">
        <v>100000</v>
      </c>
      <c r="M16" t="str">
        <f>IF(Cars[[#This Row],[Miles]]&lt;Cars[[#This Row],[Warantee Miles]],"Y","N")</f>
        <v>Y</v>
      </c>
      <c r="N16" t="str">
        <f>_xlfn.CONCAT(Cars[[#This Row],[Make]],Cars[[#This Row],[Manufacture Year]],Cars[[#This Row],[Model]],UPPER(LEFT(Cars[[#This Row],[Color]],3)),RIGHT(Cars[[#This Row],[Car ID]],3))</f>
        <v>GM12CMRBLA015</v>
      </c>
    </row>
    <row r="17" spans="1:14" x14ac:dyDescent="0.35">
      <c r="A17" t="s">
        <v>30</v>
      </c>
      <c r="B17" t="str">
        <f>LEFT(Cars[[#This Row],[Car ID]],2)</f>
        <v>GM</v>
      </c>
      <c r="C17" t="str">
        <f>VLOOKUP(Cars[[#This Row],[Make]],B$56:C$61,2)</f>
        <v>Chrysler</v>
      </c>
      <c r="D17" t="str">
        <f>MID(Cars[[#This Row],[Car ID]],5,3)</f>
        <v>CMR</v>
      </c>
      <c r="E17" t="str">
        <f>VLOOKUP(Cars[[#This Row],[Model]],D$56:E$66,2)</f>
        <v>Civic</v>
      </c>
      <c r="F17" t="str">
        <f>MID(Cars[[#This Row],[Car ID]],3,2)</f>
        <v>14</v>
      </c>
      <c r="G17">
        <f>IF(24-Cars[[#This Row],[Manufacture Year]]&lt;0,100-Cars[[#This Row],[Manufacture Year]]+24,24-Cars[[#This Row],[Manufacture Year]])</f>
        <v>10</v>
      </c>
      <c r="H17">
        <v>14289.6</v>
      </c>
      <c r="I17">
        <f>Cars[[#This Row],[Miles]]/Cars[[#This Row],[Age]]</f>
        <v>1428.96</v>
      </c>
      <c r="J17" t="s">
        <v>4</v>
      </c>
      <c r="K17" t="s">
        <v>31</v>
      </c>
      <c r="L17">
        <v>100000</v>
      </c>
      <c r="M17" t="str">
        <f>IF(Cars[[#This Row],[Miles]]&lt;Cars[[#This Row],[Warantee Miles]],"Y","N")</f>
        <v>Y</v>
      </c>
      <c r="N17" t="str">
        <f>_xlfn.CONCAT(Cars[[#This Row],[Make]],Cars[[#This Row],[Manufacture Year]],Cars[[#This Row],[Model]],UPPER(LEFT(Cars[[#This Row],[Color]],3)),RIGHT(Cars[[#This Row],[Car ID]],3))</f>
        <v>GM14CMRWHI016</v>
      </c>
    </row>
    <row r="18" spans="1:14" x14ac:dyDescent="0.35">
      <c r="A18" t="s">
        <v>32</v>
      </c>
      <c r="B18" t="str">
        <f>LEFT(Cars[[#This Row],[Car ID]],2)</f>
        <v>GM</v>
      </c>
      <c r="C18" t="str">
        <f>VLOOKUP(Cars[[#This Row],[Make]],B$56:C$61,2)</f>
        <v>Chrysler</v>
      </c>
      <c r="D18" t="str">
        <f>MID(Cars[[#This Row],[Car ID]],5,3)</f>
        <v>SLV</v>
      </c>
      <c r="E18" t="str">
        <f>VLOOKUP(Cars[[#This Row],[Model]],D$56:E$66,2)</f>
        <v>Silverado</v>
      </c>
      <c r="F18" t="str">
        <f>MID(Cars[[#This Row],[Car ID]],3,2)</f>
        <v>10</v>
      </c>
      <c r="G18">
        <f>IF(24-Cars[[#This Row],[Manufacture Year]]&lt;0,100-Cars[[#This Row],[Manufacture Year]]+24,24-Cars[[#This Row],[Manufacture Year]])</f>
        <v>14</v>
      </c>
      <c r="H18">
        <v>31144.400000000001</v>
      </c>
      <c r="I18">
        <f>Cars[[#This Row],[Miles]]/Cars[[#This Row],[Age]]</f>
        <v>2224.6</v>
      </c>
      <c r="J18" t="s">
        <v>1</v>
      </c>
      <c r="K18" t="s">
        <v>33</v>
      </c>
      <c r="L18">
        <v>100000</v>
      </c>
      <c r="M18" t="str">
        <f>IF(Cars[[#This Row],[Miles]]&lt;Cars[[#This Row],[Warantee Miles]],"Y","N")</f>
        <v>Y</v>
      </c>
      <c r="N18" t="str">
        <f>_xlfn.CONCAT(Cars[[#This Row],[Make]],Cars[[#This Row],[Manufacture Year]],Cars[[#This Row],[Model]],UPPER(LEFT(Cars[[#This Row],[Color]],3)),RIGHT(Cars[[#This Row],[Car ID]],3))</f>
        <v>GM10SLVBLA017</v>
      </c>
    </row>
    <row r="19" spans="1:14" x14ac:dyDescent="0.35">
      <c r="A19" t="s">
        <v>34</v>
      </c>
      <c r="B19" t="str">
        <f>LEFT(Cars[[#This Row],[Car ID]],2)</f>
        <v>GM</v>
      </c>
      <c r="C19" t="str">
        <f>VLOOKUP(Cars[[#This Row],[Make]],B$56:C$61,2)</f>
        <v>Chrysler</v>
      </c>
      <c r="D19" t="str">
        <f>MID(Cars[[#This Row],[Car ID]],5,3)</f>
        <v>SLV</v>
      </c>
      <c r="E19" t="str">
        <f>VLOOKUP(Cars[[#This Row],[Model]],D$56:E$66,2)</f>
        <v>Silverado</v>
      </c>
      <c r="F19" t="str">
        <f>MID(Cars[[#This Row],[Car ID]],3,2)</f>
        <v>98</v>
      </c>
      <c r="G19">
        <f>IF(24-Cars[[#This Row],[Manufacture Year]]&lt;0,100-Cars[[#This Row],[Manufacture Year]]+24,24-Cars[[#This Row],[Manufacture Year]])</f>
        <v>26</v>
      </c>
      <c r="H19">
        <v>83162.7</v>
      </c>
      <c r="I19">
        <f>Cars[[#This Row],[Miles]]/Cars[[#This Row],[Age]]</f>
        <v>3198.5653846153846</v>
      </c>
      <c r="J19" t="s">
        <v>1</v>
      </c>
      <c r="K19" t="s">
        <v>27</v>
      </c>
      <c r="L19">
        <v>100000</v>
      </c>
      <c r="M19" t="str">
        <f>IF(Cars[[#This Row],[Miles]]&lt;Cars[[#This Row],[Warantee Miles]],"Y","N")</f>
        <v>Y</v>
      </c>
      <c r="N19" t="str">
        <f>_xlfn.CONCAT(Cars[[#This Row],[Make]],Cars[[#This Row],[Manufacture Year]],Cars[[#This Row],[Model]],UPPER(LEFT(Cars[[#This Row],[Color]],3)),RIGHT(Cars[[#This Row],[Car ID]],3))</f>
        <v>GM98SLVBLA018</v>
      </c>
    </row>
    <row r="20" spans="1:14" x14ac:dyDescent="0.35">
      <c r="A20" t="s">
        <v>35</v>
      </c>
      <c r="B20" t="str">
        <f>LEFT(Cars[[#This Row],[Car ID]],2)</f>
        <v>GM</v>
      </c>
      <c r="C20" t="str">
        <f>VLOOKUP(Cars[[#This Row],[Make]],B$56:C$61,2)</f>
        <v>Chrysler</v>
      </c>
      <c r="D20" t="str">
        <f>MID(Cars[[#This Row],[Car ID]],5,3)</f>
        <v>SLV</v>
      </c>
      <c r="E20" t="str">
        <f>VLOOKUP(Cars[[#This Row],[Model]],D$56:E$66,2)</f>
        <v>Silverado</v>
      </c>
      <c r="F20" t="str">
        <f>MID(Cars[[#This Row],[Car ID]],3,2)</f>
        <v>00</v>
      </c>
      <c r="G20">
        <f>IF(24-Cars[[#This Row],[Manufacture Year]]&lt;0,100-Cars[[#This Row],[Manufacture Year]]+24,24-Cars[[#This Row],[Manufacture Year]])</f>
        <v>24</v>
      </c>
      <c r="H20">
        <v>80685.8</v>
      </c>
      <c r="I20">
        <f>Cars[[#This Row],[Miles]]/Cars[[#This Row],[Age]]</f>
        <v>3361.9083333333333</v>
      </c>
      <c r="J20" t="s">
        <v>36</v>
      </c>
      <c r="K20" t="s">
        <v>23</v>
      </c>
      <c r="L20">
        <v>100000</v>
      </c>
      <c r="M20" t="str">
        <f>IF(Cars[[#This Row],[Miles]]&lt;Cars[[#This Row],[Warantee Miles]],"Y","N")</f>
        <v>Y</v>
      </c>
      <c r="N20" t="str">
        <f>_xlfn.CONCAT(Cars[[#This Row],[Make]],Cars[[#This Row],[Manufacture Year]],Cars[[#This Row],[Model]],UPPER(LEFT(Cars[[#This Row],[Color]],3)),RIGHT(Cars[[#This Row],[Car ID]],3))</f>
        <v>GM00SLVBLU019</v>
      </c>
    </row>
    <row r="21" spans="1:14" x14ac:dyDescent="0.35">
      <c r="A21" t="s">
        <v>37</v>
      </c>
      <c r="B21" t="str">
        <f>LEFT(Cars[[#This Row],[Car ID]],2)</f>
        <v>TY</v>
      </c>
      <c r="C21" t="str">
        <f>VLOOKUP(Cars[[#This Row],[Make]],B$56:C$61,2)</f>
        <v>Toyota</v>
      </c>
      <c r="D21" t="str">
        <f>MID(Cars[[#This Row],[Car ID]],5,3)</f>
        <v>CAM</v>
      </c>
      <c r="E21" t="str">
        <f>VLOOKUP(Cars[[#This Row],[Model]],D$56:E$66,2)</f>
        <v>Camrey</v>
      </c>
      <c r="F21" t="str">
        <f>MID(Cars[[#This Row],[Car ID]],3,2)</f>
        <v>96</v>
      </c>
      <c r="G21">
        <f>IF(24-Cars[[#This Row],[Manufacture Year]]&lt;0,100-Cars[[#This Row],[Manufacture Year]]+24,24-Cars[[#This Row],[Manufacture Year]])</f>
        <v>28</v>
      </c>
      <c r="H21">
        <v>114660.6</v>
      </c>
      <c r="I21">
        <f>Cars[[#This Row],[Miles]]/Cars[[#This Row],[Age]]</f>
        <v>4095.0214285714287</v>
      </c>
      <c r="J21" t="s">
        <v>7</v>
      </c>
      <c r="K21" t="s">
        <v>38</v>
      </c>
      <c r="L21">
        <v>100000</v>
      </c>
      <c r="M21" t="str">
        <f>IF(Cars[[#This Row],[Miles]]&lt;Cars[[#This Row],[Warantee Miles]],"Y","N")</f>
        <v>N</v>
      </c>
      <c r="N21" t="str">
        <f>_xlfn.CONCAT(Cars[[#This Row],[Make]],Cars[[#This Row],[Manufacture Year]],Cars[[#This Row],[Model]],UPPER(LEFT(Cars[[#This Row],[Color]],3)),RIGHT(Cars[[#This Row],[Car ID]],3))</f>
        <v>TY96CAMGRE020</v>
      </c>
    </row>
    <row r="22" spans="1:14" x14ac:dyDescent="0.35">
      <c r="A22" t="s">
        <v>39</v>
      </c>
      <c r="B22" t="str">
        <f>LEFT(Cars[[#This Row],[Car ID]],2)</f>
        <v>TY</v>
      </c>
      <c r="C22" t="str">
        <f>VLOOKUP(Cars[[#This Row],[Make]],B$56:C$61,2)</f>
        <v>Toyota</v>
      </c>
      <c r="D22" t="str">
        <f>MID(Cars[[#This Row],[Car ID]],5,3)</f>
        <v>CAM</v>
      </c>
      <c r="E22" t="str">
        <f>VLOOKUP(Cars[[#This Row],[Model]],D$56:E$66,2)</f>
        <v>Camrey</v>
      </c>
      <c r="F22" t="str">
        <f>MID(Cars[[#This Row],[Car ID]],3,2)</f>
        <v>98</v>
      </c>
      <c r="G22">
        <f>IF(24-Cars[[#This Row],[Manufacture Year]]&lt;0,100-Cars[[#This Row],[Manufacture Year]]+24,24-Cars[[#This Row],[Manufacture Year]])</f>
        <v>26</v>
      </c>
      <c r="H22">
        <v>93382.6</v>
      </c>
      <c r="I22">
        <f>Cars[[#This Row],[Miles]]/Cars[[#This Row],[Age]]</f>
        <v>3591.6384615384618</v>
      </c>
      <c r="J22" t="s">
        <v>1</v>
      </c>
      <c r="K22" t="s">
        <v>40</v>
      </c>
      <c r="L22">
        <v>100000</v>
      </c>
      <c r="M22" t="str">
        <f>IF(Cars[[#This Row],[Miles]]&lt;Cars[[#This Row],[Warantee Miles]],"Y","N")</f>
        <v>Y</v>
      </c>
      <c r="N22" t="str">
        <f>_xlfn.CONCAT(Cars[[#This Row],[Make]],Cars[[#This Row],[Manufacture Year]],Cars[[#This Row],[Model]],UPPER(LEFT(Cars[[#This Row],[Color]],3)),RIGHT(Cars[[#This Row],[Car ID]],3))</f>
        <v>TY98CAMBLA021</v>
      </c>
    </row>
    <row r="23" spans="1:14" x14ac:dyDescent="0.35">
      <c r="A23" t="s">
        <v>41</v>
      </c>
      <c r="B23" t="str">
        <f>LEFT(Cars[[#This Row],[Car ID]],2)</f>
        <v>TY</v>
      </c>
      <c r="C23" t="str">
        <f>VLOOKUP(Cars[[#This Row],[Make]],B$56:C$61,2)</f>
        <v>Toyota</v>
      </c>
      <c r="D23" t="str">
        <f>MID(Cars[[#This Row],[Car ID]],5,3)</f>
        <v>CAM</v>
      </c>
      <c r="E23" t="str">
        <f>VLOOKUP(Cars[[#This Row],[Model]],D$56:E$66,2)</f>
        <v>Camrey</v>
      </c>
      <c r="F23" t="str">
        <f>MID(Cars[[#This Row],[Car ID]],3,2)</f>
        <v>00</v>
      </c>
      <c r="G23">
        <f>IF(24-Cars[[#This Row],[Manufacture Year]]&lt;0,100-Cars[[#This Row],[Manufacture Year]]+24,24-Cars[[#This Row],[Manufacture Year]])</f>
        <v>24</v>
      </c>
      <c r="H23">
        <v>85928</v>
      </c>
      <c r="I23">
        <f>Cars[[#This Row],[Miles]]/Cars[[#This Row],[Age]]</f>
        <v>3580.3333333333335</v>
      </c>
      <c r="J23" t="s">
        <v>7</v>
      </c>
      <c r="K23" t="s">
        <v>13</v>
      </c>
      <c r="L23">
        <v>100000</v>
      </c>
      <c r="M23" t="str">
        <f>IF(Cars[[#This Row],[Miles]]&lt;Cars[[#This Row],[Warantee Miles]],"Y","N")</f>
        <v>Y</v>
      </c>
      <c r="N23" t="str">
        <f>_xlfn.CONCAT(Cars[[#This Row],[Make]],Cars[[#This Row],[Manufacture Year]],Cars[[#This Row],[Model]],UPPER(LEFT(Cars[[#This Row],[Color]],3)),RIGHT(Cars[[#This Row],[Car ID]],3))</f>
        <v>TY00CAMGRE022</v>
      </c>
    </row>
    <row r="24" spans="1:14" x14ac:dyDescent="0.35">
      <c r="A24" t="s">
        <v>42</v>
      </c>
      <c r="B24" t="str">
        <f>LEFT(Cars[[#This Row],[Car ID]],2)</f>
        <v>TY</v>
      </c>
      <c r="C24" t="str">
        <f>VLOOKUP(Cars[[#This Row],[Make]],B$56:C$61,2)</f>
        <v>Toyota</v>
      </c>
      <c r="D24" t="str">
        <f>MID(Cars[[#This Row],[Car ID]],5,3)</f>
        <v>CAM</v>
      </c>
      <c r="E24" t="str">
        <f>VLOOKUP(Cars[[#This Row],[Model]],D$56:E$66,2)</f>
        <v>Camrey</v>
      </c>
      <c r="F24" t="str">
        <f>MID(Cars[[#This Row],[Car ID]],3,2)</f>
        <v>02</v>
      </c>
      <c r="G24">
        <f>IF(24-Cars[[#This Row],[Manufacture Year]]&lt;0,100-Cars[[#This Row],[Manufacture Year]]+24,24-Cars[[#This Row],[Manufacture Year]])</f>
        <v>22</v>
      </c>
      <c r="H24">
        <v>67829.100000000006</v>
      </c>
      <c r="I24">
        <f>Cars[[#This Row],[Miles]]/Cars[[#This Row],[Age]]</f>
        <v>3083.1409090909092</v>
      </c>
      <c r="J24" t="s">
        <v>1</v>
      </c>
      <c r="K24" t="s">
        <v>2</v>
      </c>
      <c r="L24">
        <v>100000</v>
      </c>
      <c r="M24" t="str">
        <f>IF(Cars[[#This Row],[Miles]]&lt;Cars[[#This Row],[Warantee Miles]],"Y","N")</f>
        <v>Y</v>
      </c>
      <c r="N24" t="str">
        <f>_xlfn.CONCAT(Cars[[#This Row],[Make]],Cars[[#This Row],[Manufacture Year]],Cars[[#This Row],[Model]],UPPER(LEFT(Cars[[#This Row],[Color]],3)),RIGHT(Cars[[#This Row],[Car ID]],3))</f>
        <v>TY02CAMBLA023</v>
      </c>
    </row>
    <row r="25" spans="1:14" x14ac:dyDescent="0.35">
      <c r="A25" t="s">
        <v>43</v>
      </c>
      <c r="B25" t="str">
        <f>LEFT(Cars[[#This Row],[Car ID]],2)</f>
        <v>TY</v>
      </c>
      <c r="C25" t="str">
        <f>VLOOKUP(Cars[[#This Row],[Make]],B$56:C$61,2)</f>
        <v>Toyota</v>
      </c>
      <c r="D25" t="str">
        <f>MID(Cars[[#This Row],[Car ID]],5,3)</f>
        <v>CAM</v>
      </c>
      <c r="E25" t="str">
        <f>VLOOKUP(Cars[[#This Row],[Model]],D$56:E$66,2)</f>
        <v>Camrey</v>
      </c>
      <c r="F25" t="str">
        <f>MID(Cars[[#This Row],[Car ID]],3,2)</f>
        <v>09</v>
      </c>
      <c r="G25">
        <f>IF(24-Cars[[#This Row],[Manufacture Year]]&lt;0,100-Cars[[#This Row],[Manufacture Year]]+24,24-Cars[[#This Row],[Manufacture Year]])</f>
        <v>15</v>
      </c>
      <c r="H25">
        <v>48114.2</v>
      </c>
      <c r="I25">
        <f>Cars[[#This Row],[Miles]]/Cars[[#This Row],[Age]]</f>
        <v>3207.6133333333332</v>
      </c>
      <c r="J25" t="s">
        <v>4</v>
      </c>
      <c r="K25" t="s">
        <v>16</v>
      </c>
      <c r="L25">
        <v>100000</v>
      </c>
      <c r="M25" t="str">
        <f>IF(Cars[[#This Row],[Miles]]&lt;Cars[[#This Row],[Warantee Miles]],"Y","N")</f>
        <v>Y</v>
      </c>
      <c r="N25" t="str">
        <f>_xlfn.CONCAT(Cars[[#This Row],[Make]],Cars[[#This Row],[Manufacture Year]],Cars[[#This Row],[Model]],UPPER(LEFT(Cars[[#This Row],[Color]],3)),RIGHT(Cars[[#This Row],[Car ID]],3))</f>
        <v>TY09CAMWHI024</v>
      </c>
    </row>
    <row r="26" spans="1:14" x14ac:dyDescent="0.35">
      <c r="A26" t="s">
        <v>44</v>
      </c>
      <c r="B26" t="str">
        <f>LEFT(Cars[[#This Row],[Car ID]],2)</f>
        <v>TY</v>
      </c>
      <c r="C26" t="str">
        <f>VLOOKUP(Cars[[#This Row],[Make]],B$56:C$61,2)</f>
        <v>Toyota</v>
      </c>
      <c r="D26" t="str">
        <f>MID(Cars[[#This Row],[Car ID]],5,3)</f>
        <v>COR</v>
      </c>
      <c r="E26" t="str">
        <f>VLOOKUP(Cars[[#This Row],[Model]],D$56:E$66,2)</f>
        <v>Civic</v>
      </c>
      <c r="F26" t="str">
        <f>MID(Cars[[#This Row],[Car ID]],3,2)</f>
        <v>02</v>
      </c>
      <c r="G26">
        <f>IF(24-Cars[[#This Row],[Manufacture Year]]&lt;0,100-Cars[[#This Row],[Manufacture Year]]+24,24-Cars[[#This Row],[Manufacture Year]])</f>
        <v>22</v>
      </c>
      <c r="H26">
        <v>64467.4</v>
      </c>
      <c r="I26">
        <f>Cars[[#This Row],[Miles]]/Cars[[#This Row],[Age]]</f>
        <v>2930.3363636363638</v>
      </c>
      <c r="J26" t="s">
        <v>45</v>
      </c>
      <c r="K26" t="s">
        <v>46</v>
      </c>
      <c r="L26">
        <v>100000</v>
      </c>
      <c r="M26" t="str">
        <f>IF(Cars[[#This Row],[Miles]]&lt;Cars[[#This Row],[Warantee Miles]],"Y","N")</f>
        <v>Y</v>
      </c>
      <c r="N26" t="str">
        <f>_xlfn.CONCAT(Cars[[#This Row],[Make]],Cars[[#This Row],[Manufacture Year]],Cars[[#This Row],[Model]],UPPER(LEFT(Cars[[#This Row],[Color]],3)),RIGHT(Cars[[#This Row],[Car ID]],3))</f>
        <v>TY02CORRED025</v>
      </c>
    </row>
    <row r="27" spans="1:14" x14ac:dyDescent="0.35">
      <c r="A27" t="s">
        <v>47</v>
      </c>
      <c r="B27" t="str">
        <f>LEFT(Cars[[#This Row],[Car ID]],2)</f>
        <v>TY</v>
      </c>
      <c r="C27" t="str">
        <f>VLOOKUP(Cars[[#This Row],[Make]],B$56:C$61,2)</f>
        <v>Toyota</v>
      </c>
      <c r="D27" t="str">
        <f>MID(Cars[[#This Row],[Car ID]],5,3)</f>
        <v>COR</v>
      </c>
      <c r="E27" t="str">
        <f>VLOOKUP(Cars[[#This Row],[Model]],D$56:E$66,2)</f>
        <v>Civic</v>
      </c>
      <c r="F27" t="str">
        <f>MID(Cars[[#This Row],[Car ID]],3,2)</f>
        <v>03</v>
      </c>
      <c r="G27">
        <f>IF(24-Cars[[#This Row],[Manufacture Year]]&lt;0,100-Cars[[#This Row],[Manufacture Year]]+24,24-Cars[[#This Row],[Manufacture Year]])</f>
        <v>21</v>
      </c>
      <c r="H27">
        <v>73444.399999999994</v>
      </c>
      <c r="I27">
        <f>Cars[[#This Row],[Miles]]/Cars[[#This Row],[Age]]</f>
        <v>3497.3523809523808</v>
      </c>
      <c r="J27" t="s">
        <v>1</v>
      </c>
      <c r="K27" t="s">
        <v>46</v>
      </c>
      <c r="L27">
        <v>100000</v>
      </c>
      <c r="M27" t="str">
        <f>IF(Cars[[#This Row],[Miles]]&lt;Cars[[#This Row],[Warantee Miles]],"Y","N")</f>
        <v>Y</v>
      </c>
      <c r="N27" t="str">
        <f>_xlfn.CONCAT(Cars[[#This Row],[Make]],Cars[[#This Row],[Manufacture Year]],Cars[[#This Row],[Model]],UPPER(LEFT(Cars[[#This Row],[Color]],3)),RIGHT(Cars[[#This Row],[Car ID]],3))</f>
        <v>TY03CORBLA026</v>
      </c>
    </row>
    <row r="28" spans="1:14" x14ac:dyDescent="0.35">
      <c r="A28" t="s">
        <v>48</v>
      </c>
      <c r="B28" t="str">
        <f>LEFT(Cars[[#This Row],[Car ID]],2)</f>
        <v>TY</v>
      </c>
      <c r="C28" t="str">
        <f>VLOOKUP(Cars[[#This Row],[Make]],B$56:C$61,2)</f>
        <v>Toyota</v>
      </c>
      <c r="D28" t="str">
        <f>MID(Cars[[#This Row],[Car ID]],5,3)</f>
        <v>COR</v>
      </c>
      <c r="E28" t="str">
        <f>VLOOKUP(Cars[[#This Row],[Model]],D$56:E$66,2)</f>
        <v>Civic</v>
      </c>
      <c r="F28" t="str">
        <f>MID(Cars[[#This Row],[Car ID]],3,2)</f>
        <v>14</v>
      </c>
      <c r="G28">
        <f>IF(24-Cars[[#This Row],[Manufacture Year]]&lt;0,100-Cars[[#This Row],[Manufacture Year]]+24,24-Cars[[#This Row],[Manufacture Year]])</f>
        <v>10</v>
      </c>
      <c r="H28">
        <v>17556.3</v>
      </c>
      <c r="I28">
        <f>Cars[[#This Row],[Miles]]/Cars[[#This Row],[Age]]</f>
        <v>1755.6299999999999</v>
      </c>
      <c r="J28" t="s">
        <v>36</v>
      </c>
      <c r="K28" t="s">
        <v>19</v>
      </c>
      <c r="L28">
        <v>100000</v>
      </c>
      <c r="M28" t="str">
        <f>IF(Cars[[#This Row],[Miles]]&lt;Cars[[#This Row],[Warantee Miles]],"Y","N")</f>
        <v>Y</v>
      </c>
      <c r="N28" t="str">
        <f>_xlfn.CONCAT(Cars[[#This Row],[Make]],Cars[[#This Row],[Manufacture Year]],Cars[[#This Row],[Model]],UPPER(LEFT(Cars[[#This Row],[Color]],3)),RIGHT(Cars[[#This Row],[Car ID]],3))</f>
        <v>TY14CORBLU027</v>
      </c>
    </row>
    <row r="29" spans="1:14" x14ac:dyDescent="0.35">
      <c r="A29" t="s">
        <v>49</v>
      </c>
      <c r="B29" t="str">
        <f>LEFT(Cars[[#This Row],[Car ID]],2)</f>
        <v>TY</v>
      </c>
      <c r="C29" t="str">
        <f>VLOOKUP(Cars[[#This Row],[Make]],B$56:C$61,2)</f>
        <v>Toyota</v>
      </c>
      <c r="D29" t="str">
        <f>MID(Cars[[#This Row],[Car ID]],5,3)</f>
        <v>COR</v>
      </c>
      <c r="E29" t="str">
        <f>VLOOKUP(Cars[[#This Row],[Model]],D$56:E$66,2)</f>
        <v>Civic</v>
      </c>
      <c r="F29" t="str">
        <f>MID(Cars[[#This Row],[Car ID]],3,2)</f>
        <v>12</v>
      </c>
      <c r="G29">
        <f>IF(24-Cars[[#This Row],[Manufacture Year]]&lt;0,100-Cars[[#This Row],[Manufacture Year]]+24,24-Cars[[#This Row],[Manufacture Year]])</f>
        <v>12</v>
      </c>
      <c r="H29">
        <v>29601.9</v>
      </c>
      <c r="I29">
        <f>Cars[[#This Row],[Miles]]/Cars[[#This Row],[Age]]</f>
        <v>2466.8250000000003</v>
      </c>
      <c r="J29" t="s">
        <v>1</v>
      </c>
      <c r="K29" t="s">
        <v>27</v>
      </c>
      <c r="L29">
        <v>100000</v>
      </c>
      <c r="M29" t="str">
        <f>IF(Cars[[#This Row],[Miles]]&lt;Cars[[#This Row],[Warantee Miles]],"Y","N")</f>
        <v>Y</v>
      </c>
      <c r="N29" t="str">
        <f>_xlfn.CONCAT(Cars[[#This Row],[Make]],Cars[[#This Row],[Manufacture Year]],Cars[[#This Row],[Model]],UPPER(LEFT(Cars[[#This Row],[Color]],3)),RIGHT(Cars[[#This Row],[Car ID]],3))</f>
        <v>TY12CORBLA028</v>
      </c>
    </row>
    <row r="30" spans="1:14" x14ac:dyDescent="0.35">
      <c r="A30" t="s">
        <v>50</v>
      </c>
      <c r="B30" t="str">
        <f>LEFT(Cars[[#This Row],[Car ID]],2)</f>
        <v>TY</v>
      </c>
      <c r="C30" t="str">
        <f>VLOOKUP(Cars[[#This Row],[Make]],B$56:C$61,2)</f>
        <v>Toyota</v>
      </c>
      <c r="D30" t="str">
        <f>MID(Cars[[#This Row],[Car ID]],5,3)</f>
        <v>CAM</v>
      </c>
      <c r="E30" t="str">
        <f>VLOOKUP(Cars[[#This Row],[Model]],D$56:E$66,2)</f>
        <v>Camrey</v>
      </c>
      <c r="F30" t="str">
        <f>MID(Cars[[#This Row],[Car ID]],3,2)</f>
        <v>12</v>
      </c>
      <c r="G30">
        <f>IF(24-Cars[[#This Row],[Manufacture Year]]&lt;0,100-Cars[[#This Row],[Manufacture Year]]+24,24-Cars[[#This Row],[Manufacture Year]])</f>
        <v>12</v>
      </c>
      <c r="H30">
        <v>22128.2</v>
      </c>
      <c r="I30">
        <f>Cars[[#This Row],[Miles]]/Cars[[#This Row],[Age]]</f>
        <v>1844.0166666666667</v>
      </c>
      <c r="J30" t="s">
        <v>36</v>
      </c>
      <c r="K30" t="s">
        <v>38</v>
      </c>
      <c r="L30">
        <v>100000</v>
      </c>
      <c r="M30" t="str">
        <f>IF(Cars[[#This Row],[Miles]]&lt;Cars[[#This Row],[Warantee Miles]],"Y","N")</f>
        <v>Y</v>
      </c>
      <c r="N30" t="str">
        <f>_xlfn.CONCAT(Cars[[#This Row],[Make]],Cars[[#This Row],[Manufacture Year]],Cars[[#This Row],[Model]],UPPER(LEFT(Cars[[#This Row],[Color]],3)),RIGHT(Cars[[#This Row],[Car ID]],3))</f>
        <v>TY12CAMBLU029</v>
      </c>
    </row>
    <row r="31" spans="1:14" x14ac:dyDescent="0.35">
      <c r="A31" t="s">
        <v>51</v>
      </c>
      <c r="B31" t="str">
        <f>LEFT(Cars[[#This Row],[Car ID]],2)</f>
        <v>HO</v>
      </c>
      <c r="C31" t="str">
        <f>VLOOKUP(Cars[[#This Row],[Make]],B$56:C$61,2)</f>
        <v>Chrysler</v>
      </c>
      <c r="D31" t="str">
        <f>MID(Cars[[#This Row],[Car ID]],5,3)</f>
        <v>CIV</v>
      </c>
      <c r="E31" t="str">
        <f>VLOOKUP(Cars[[#This Row],[Model]],D$56:E$66,2)</f>
        <v>Caravan</v>
      </c>
      <c r="F31" t="str">
        <f>MID(Cars[[#This Row],[Car ID]],3,2)</f>
        <v>99</v>
      </c>
      <c r="G31">
        <f>IF(24-Cars[[#This Row],[Manufacture Year]]&lt;0,100-Cars[[#This Row],[Manufacture Year]]+24,24-Cars[[#This Row],[Manufacture Year]])</f>
        <v>25</v>
      </c>
      <c r="H31">
        <v>82374</v>
      </c>
      <c r="I31">
        <f>Cars[[#This Row],[Miles]]/Cars[[#This Row],[Age]]</f>
        <v>3294.96</v>
      </c>
      <c r="J31" t="s">
        <v>4</v>
      </c>
      <c r="K31" t="s">
        <v>25</v>
      </c>
      <c r="L31">
        <v>75000</v>
      </c>
      <c r="M31" t="str">
        <f>IF(Cars[[#This Row],[Miles]]&lt;Cars[[#This Row],[Warantee Miles]],"Y","N")</f>
        <v>N</v>
      </c>
      <c r="N31" t="str">
        <f>_xlfn.CONCAT(Cars[[#This Row],[Make]],Cars[[#This Row],[Manufacture Year]],Cars[[#This Row],[Model]],UPPER(LEFT(Cars[[#This Row],[Color]],3)),RIGHT(Cars[[#This Row],[Car ID]],3))</f>
        <v>HO99CIVWHI030</v>
      </c>
    </row>
    <row r="32" spans="1:14" x14ac:dyDescent="0.35">
      <c r="A32" t="s">
        <v>52</v>
      </c>
      <c r="B32" t="str">
        <f>LEFT(Cars[[#This Row],[Car ID]],2)</f>
        <v>HO</v>
      </c>
      <c r="C32" t="str">
        <f>VLOOKUP(Cars[[#This Row],[Make]],B$56:C$61,2)</f>
        <v>Chrysler</v>
      </c>
      <c r="D32" t="str">
        <f>MID(Cars[[#This Row],[Car ID]],5,3)</f>
        <v>CIV</v>
      </c>
      <c r="E32" t="str">
        <f>VLOOKUP(Cars[[#This Row],[Model]],D$56:E$66,2)</f>
        <v>Caravan</v>
      </c>
      <c r="F32" t="str">
        <f>MID(Cars[[#This Row],[Car ID]],3,2)</f>
        <v>01</v>
      </c>
      <c r="G32">
        <f>IF(24-Cars[[#This Row],[Manufacture Year]]&lt;0,100-Cars[[#This Row],[Manufacture Year]]+24,24-Cars[[#This Row],[Manufacture Year]])</f>
        <v>23</v>
      </c>
      <c r="H32">
        <v>69891.899999999994</v>
      </c>
      <c r="I32">
        <f>Cars[[#This Row],[Miles]]/Cars[[#This Row],[Age]]</f>
        <v>3038.7782608695647</v>
      </c>
      <c r="J32" t="s">
        <v>36</v>
      </c>
      <c r="K32" t="s">
        <v>10</v>
      </c>
      <c r="L32">
        <v>75000</v>
      </c>
      <c r="M32" t="str">
        <f>IF(Cars[[#This Row],[Miles]]&lt;Cars[[#This Row],[Warantee Miles]],"Y","N")</f>
        <v>Y</v>
      </c>
      <c r="N32" t="str">
        <f>_xlfn.CONCAT(Cars[[#This Row],[Make]],Cars[[#This Row],[Manufacture Year]],Cars[[#This Row],[Model]],UPPER(LEFT(Cars[[#This Row],[Color]],3)),RIGHT(Cars[[#This Row],[Car ID]],3))</f>
        <v>HO01CIVBLU031</v>
      </c>
    </row>
    <row r="33" spans="1:14" x14ac:dyDescent="0.35">
      <c r="A33" t="s">
        <v>53</v>
      </c>
      <c r="B33" t="str">
        <f>LEFT(Cars[[#This Row],[Car ID]],2)</f>
        <v>HO</v>
      </c>
      <c r="C33" t="str">
        <f>VLOOKUP(Cars[[#This Row],[Make]],B$56:C$61,2)</f>
        <v>Chrysler</v>
      </c>
      <c r="D33" t="str">
        <f>MID(Cars[[#This Row],[Car ID]],5,3)</f>
        <v>CIV</v>
      </c>
      <c r="E33" t="str">
        <f>VLOOKUP(Cars[[#This Row],[Model]],D$56:E$66,2)</f>
        <v>Caravan</v>
      </c>
      <c r="F33" t="str">
        <f>MID(Cars[[#This Row],[Car ID]],3,2)</f>
        <v>10</v>
      </c>
      <c r="G33">
        <f>IF(24-Cars[[#This Row],[Manufacture Year]]&lt;0,100-Cars[[#This Row],[Manufacture Year]]+24,24-Cars[[#This Row],[Manufacture Year]])</f>
        <v>14</v>
      </c>
      <c r="H33">
        <v>22573</v>
      </c>
      <c r="I33">
        <f>Cars[[#This Row],[Miles]]/Cars[[#This Row],[Age]]</f>
        <v>1612.3571428571429</v>
      </c>
      <c r="J33" t="s">
        <v>36</v>
      </c>
      <c r="K33" t="s">
        <v>31</v>
      </c>
      <c r="L33">
        <v>75000</v>
      </c>
      <c r="M33" t="str">
        <f>IF(Cars[[#This Row],[Miles]]&lt;Cars[[#This Row],[Warantee Miles]],"Y","N")</f>
        <v>Y</v>
      </c>
      <c r="N33" t="str">
        <f>_xlfn.CONCAT(Cars[[#This Row],[Make]],Cars[[#This Row],[Manufacture Year]],Cars[[#This Row],[Model]],UPPER(LEFT(Cars[[#This Row],[Color]],3)),RIGHT(Cars[[#This Row],[Car ID]],3))</f>
        <v>HO10CIVBLU032</v>
      </c>
    </row>
    <row r="34" spans="1:14" x14ac:dyDescent="0.35">
      <c r="A34" t="s">
        <v>54</v>
      </c>
      <c r="B34" t="str">
        <f>LEFT(Cars[[#This Row],[Car ID]],2)</f>
        <v>HO</v>
      </c>
      <c r="C34" t="str">
        <f>VLOOKUP(Cars[[#This Row],[Make]],B$56:C$61,2)</f>
        <v>Chrysler</v>
      </c>
      <c r="D34" t="str">
        <f>MID(Cars[[#This Row],[Car ID]],5,3)</f>
        <v>CIV</v>
      </c>
      <c r="E34" t="str">
        <f>VLOOKUP(Cars[[#This Row],[Model]],D$56:E$66,2)</f>
        <v>Caravan</v>
      </c>
      <c r="F34" t="str">
        <f>MID(Cars[[#This Row],[Car ID]],3,2)</f>
        <v>10</v>
      </c>
      <c r="G34">
        <f>IF(24-Cars[[#This Row],[Manufacture Year]]&lt;0,100-Cars[[#This Row],[Manufacture Year]]+24,24-Cars[[#This Row],[Manufacture Year]])</f>
        <v>14</v>
      </c>
      <c r="H34">
        <v>33477.199999999997</v>
      </c>
      <c r="I34">
        <f>Cars[[#This Row],[Miles]]/Cars[[#This Row],[Age]]</f>
        <v>2391.2285714285713</v>
      </c>
      <c r="J34" t="s">
        <v>1</v>
      </c>
      <c r="K34" t="s">
        <v>40</v>
      </c>
      <c r="L34">
        <v>75000</v>
      </c>
      <c r="M34" t="str">
        <f>IF(Cars[[#This Row],[Miles]]&lt;Cars[[#This Row],[Warantee Miles]],"Y","N")</f>
        <v>Y</v>
      </c>
      <c r="N34" t="str">
        <f>_xlfn.CONCAT(Cars[[#This Row],[Make]],Cars[[#This Row],[Manufacture Year]],Cars[[#This Row],[Model]],UPPER(LEFT(Cars[[#This Row],[Color]],3)),RIGHT(Cars[[#This Row],[Car ID]],3))</f>
        <v>HO10CIVBLA033</v>
      </c>
    </row>
    <row r="35" spans="1:14" x14ac:dyDescent="0.35">
      <c r="A35" t="s">
        <v>55</v>
      </c>
      <c r="B35" t="str">
        <f>LEFT(Cars[[#This Row],[Car ID]],2)</f>
        <v>HO</v>
      </c>
      <c r="C35" t="str">
        <f>VLOOKUP(Cars[[#This Row],[Make]],B$56:C$61,2)</f>
        <v>Chrysler</v>
      </c>
      <c r="D35" t="str">
        <f>MID(Cars[[#This Row],[Car ID]],5,3)</f>
        <v>CIV</v>
      </c>
      <c r="E35" t="str">
        <f>VLOOKUP(Cars[[#This Row],[Model]],D$56:E$66,2)</f>
        <v>Caravan</v>
      </c>
      <c r="F35" t="str">
        <f>MID(Cars[[#This Row],[Car ID]],3,2)</f>
        <v>11</v>
      </c>
      <c r="G35">
        <f>IF(24-Cars[[#This Row],[Manufacture Year]]&lt;0,100-Cars[[#This Row],[Manufacture Year]]+24,24-Cars[[#This Row],[Manufacture Year]])</f>
        <v>13</v>
      </c>
      <c r="H35">
        <v>30555.3</v>
      </c>
      <c r="I35">
        <f>Cars[[#This Row],[Miles]]/Cars[[#This Row],[Age]]</f>
        <v>2350.4076923076923</v>
      </c>
      <c r="J35" t="s">
        <v>1</v>
      </c>
      <c r="K35" t="s">
        <v>8</v>
      </c>
      <c r="L35">
        <v>75000</v>
      </c>
      <c r="M35" t="str">
        <f>IF(Cars[[#This Row],[Miles]]&lt;Cars[[#This Row],[Warantee Miles]],"Y","N")</f>
        <v>Y</v>
      </c>
      <c r="N35" t="str">
        <f>_xlfn.CONCAT(Cars[[#This Row],[Make]],Cars[[#This Row],[Manufacture Year]],Cars[[#This Row],[Model]],UPPER(LEFT(Cars[[#This Row],[Color]],3)),RIGHT(Cars[[#This Row],[Car ID]],3))</f>
        <v>HO11CIVBLA034</v>
      </c>
    </row>
    <row r="36" spans="1:14" x14ac:dyDescent="0.35">
      <c r="A36" t="s">
        <v>56</v>
      </c>
      <c r="B36" t="str">
        <f>LEFT(Cars[[#This Row],[Car ID]],2)</f>
        <v>HO</v>
      </c>
      <c r="C36" t="str">
        <f>VLOOKUP(Cars[[#This Row],[Make]],B$56:C$61,2)</f>
        <v>Chrysler</v>
      </c>
      <c r="D36" t="str">
        <f>MID(Cars[[#This Row],[Car ID]],5,3)</f>
        <v>CIV</v>
      </c>
      <c r="E36" t="str">
        <f>VLOOKUP(Cars[[#This Row],[Model]],D$56:E$66,2)</f>
        <v>Caravan</v>
      </c>
      <c r="F36" t="str">
        <f>MID(Cars[[#This Row],[Car ID]],3,2)</f>
        <v>12</v>
      </c>
      <c r="G36">
        <f>IF(24-Cars[[#This Row],[Manufacture Year]]&lt;0,100-Cars[[#This Row],[Manufacture Year]]+24,24-Cars[[#This Row],[Manufacture Year]])</f>
        <v>12</v>
      </c>
      <c r="H36">
        <v>24513.200000000001</v>
      </c>
      <c r="I36">
        <f>Cars[[#This Row],[Miles]]/Cars[[#This Row],[Age]]</f>
        <v>2042.7666666666667</v>
      </c>
      <c r="J36" t="s">
        <v>1</v>
      </c>
      <c r="K36" t="s">
        <v>33</v>
      </c>
      <c r="L36">
        <v>75000</v>
      </c>
      <c r="M36" t="str">
        <f>IF(Cars[[#This Row],[Miles]]&lt;Cars[[#This Row],[Warantee Miles]],"Y","N")</f>
        <v>Y</v>
      </c>
      <c r="N36" t="str">
        <f>_xlfn.CONCAT(Cars[[#This Row],[Make]],Cars[[#This Row],[Manufacture Year]],Cars[[#This Row],[Model]],UPPER(LEFT(Cars[[#This Row],[Color]],3)),RIGHT(Cars[[#This Row],[Car ID]],3))</f>
        <v>HO12CIVBLA035</v>
      </c>
    </row>
    <row r="37" spans="1:14" x14ac:dyDescent="0.35">
      <c r="A37" t="s">
        <v>57</v>
      </c>
      <c r="B37" t="str">
        <f>LEFT(Cars[[#This Row],[Car ID]],2)</f>
        <v>HO</v>
      </c>
      <c r="C37" t="str">
        <f>VLOOKUP(Cars[[#This Row],[Make]],B$56:C$61,2)</f>
        <v>Chrysler</v>
      </c>
      <c r="D37" t="str">
        <f>MID(Cars[[#This Row],[Car ID]],5,3)</f>
        <v>CIV</v>
      </c>
      <c r="E37" t="str">
        <f>VLOOKUP(Cars[[#This Row],[Model]],D$56:E$66,2)</f>
        <v>Caravan</v>
      </c>
      <c r="F37" t="str">
        <f>MID(Cars[[#This Row],[Car ID]],3,2)</f>
        <v>13</v>
      </c>
      <c r="G37">
        <f>IF(24-Cars[[#This Row],[Manufacture Year]]&lt;0,100-Cars[[#This Row],[Manufacture Year]]+24,24-Cars[[#This Row],[Manufacture Year]])</f>
        <v>11</v>
      </c>
      <c r="H37">
        <v>13867.6</v>
      </c>
      <c r="I37">
        <f>Cars[[#This Row],[Miles]]/Cars[[#This Row],[Age]]</f>
        <v>1260.6909090909091</v>
      </c>
      <c r="J37" t="s">
        <v>1</v>
      </c>
      <c r="K37" t="s">
        <v>38</v>
      </c>
      <c r="L37">
        <v>75000</v>
      </c>
      <c r="M37" t="str">
        <f>IF(Cars[[#This Row],[Miles]]&lt;Cars[[#This Row],[Warantee Miles]],"Y","N")</f>
        <v>Y</v>
      </c>
      <c r="N37" t="str">
        <f>_xlfn.CONCAT(Cars[[#This Row],[Make]],Cars[[#This Row],[Manufacture Year]],Cars[[#This Row],[Model]],UPPER(LEFT(Cars[[#This Row],[Color]],3)),RIGHT(Cars[[#This Row],[Car ID]],3))</f>
        <v>HO13CIVBLA036</v>
      </c>
    </row>
    <row r="38" spans="1:14" x14ac:dyDescent="0.35">
      <c r="A38" t="s">
        <v>58</v>
      </c>
      <c r="B38" t="str">
        <f>LEFT(Cars[[#This Row],[Car ID]],2)</f>
        <v>HO</v>
      </c>
      <c r="C38" t="str">
        <f>VLOOKUP(Cars[[#This Row],[Make]],B$56:C$61,2)</f>
        <v>Chrysler</v>
      </c>
      <c r="D38" t="str">
        <f>MID(Cars[[#This Row],[Car ID]],5,3)</f>
        <v>ODY</v>
      </c>
      <c r="E38" t="str">
        <f>VLOOKUP(Cars[[#This Row],[Model]],D$56:E$66,2)</f>
        <v>Odyssey</v>
      </c>
      <c r="F38" t="str">
        <f>MID(Cars[[#This Row],[Car ID]],3,2)</f>
        <v>05</v>
      </c>
      <c r="G38">
        <f>IF(24-Cars[[#This Row],[Manufacture Year]]&lt;0,100-Cars[[#This Row],[Manufacture Year]]+24,24-Cars[[#This Row],[Manufacture Year]])</f>
        <v>19</v>
      </c>
      <c r="H38">
        <v>60389.5</v>
      </c>
      <c r="I38">
        <f>Cars[[#This Row],[Miles]]/Cars[[#This Row],[Age]]</f>
        <v>3178.3947368421054</v>
      </c>
      <c r="J38" t="s">
        <v>4</v>
      </c>
      <c r="K38" t="s">
        <v>16</v>
      </c>
      <c r="L38">
        <v>100000</v>
      </c>
      <c r="M38" t="str">
        <f>IF(Cars[[#This Row],[Miles]]&lt;Cars[[#This Row],[Warantee Miles]],"Y","N")</f>
        <v>Y</v>
      </c>
      <c r="N38" t="str">
        <f>_xlfn.CONCAT(Cars[[#This Row],[Make]],Cars[[#This Row],[Manufacture Year]],Cars[[#This Row],[Model]],UPPER(LEFT(Cars[[#This Row],[Color]],3)),RIGHT(Cars[[#This Row],[Car ID]],3))</f>
        <v>HO05ODYWHI037</v>
      </c>
    </row>
    <row r="39" spans="1:14" x14ac:dyDescent="0.35">
      <c r="A39" t="s">
        <v>59</v>
      </c>
      <c r="B39" t="str">
        <f>LEFT(Cars[[#This Row],[Car ID]],2)</f>
        <v>HO</v>
      </c>
      <c r="C39" t="str">
        <f>VLOOKUP(Cars[[#This Row],[Make]],B$56:C$61,2)</f>
        <v>Chrysler</v>
      </c>
      <c r="D39" t="str">
        <f>MID(Cars[[#This Row],[Car ID]],5,3)</f>
        <v>ODY</v>
      </c>
      <c r="E39" t="str">
        <f>VLOOKUP(Cars[[#This Row],[Model]],D$56:E$66,2)</f>
        <v>Odyssey</v>
      </c>
      <c r="F39" t="str">
        <f>MID(Cars[[#This Row],[Car ID]],3,2)</f>
        <v>07</v>
      </c>
      <c r="G39">
        <f>IF(24-Cars[[#This Row],[Manufacture Year]]&lt;0,100-Cars[[#This Row],[Manufacture Year]]+24,24-Cars[[#This Row],[Manufacture Year]])</f>
        <v>17</v>
      </c>
      <c r="H39">
        <v>50854.1</v>
      </c>
      <c r="I39">
        <f>Cars[[#This Row],[Miles]]/Cars[[#This Row],[Age]]</f>
        <v>2991.4176470588236</v>
      </c>
      <c r="J39" t="s">
        <v>1</v>
      </c>
      <c r="K39" t="s">
        <v>40</v>
      </c>
      <c r="L39">
        <v>100000</v>
      </c>
      <c r="M39" t="str">
        <f>IF(Cars[[#This Row],[Miles]]&lt;Cars[[#This Row],[Warantee Miles]],"Y","N")</f>
        <v>Y</v>
      </c>
      <c r="N39" t="str">
        <f>_xlfn.CONCAT(Cars[[#This Row],[Make]],Cars[[#This Row],[Manufacture Year]],Cars[[#This Row],[Model]],UPPER(LEFT(Cars[[#This Row],[Color]],3)),RIGHT(Cars[[#This Row],[Car ID]],3))</f>
        <v>HO07ODYBLA038</v>
      </c>
    </row>
    <row r="40" spans="1:14" x14ac:dyDescent="0.35">
      <c r="A40" t="s">
        <v>60</v>
      </c>
      <c r="B40" t="str">
        <f>LEFT(Cars[[#This Row],[Car ID]],2)</f>
        <v>HO</v>
      </c>
      <c r="C40" t="str">
        <f>VLOOKUP(Cars[[#This Row],[Make]],B$56:C$61,2)</f>
        <v>Chrysler</v>
      </c>
      <c r="D40" t="str">
        <f>MID(Cars[[#This Row],[Car ID]],5,3)</f>
        <v>ODY</v>
      </c>
      <c r="E40" t="str">
        <f>VLOOKUP(Cars[[#This Row],[Model]],D$56:E$66,2)</f>
        <v>Odyssey</v>
      </c>
      <c r="F40" t="str">
        <f>MID(Cars[[#This Row],[Car ID]],3,2)</f>
        <v>08</v>
      </c>
      <c r="G40">
        <f>IF(24-Cars[[#This Row],[Manufacture Year]]&lt;0,100-Cars[[#This Row],[Manufacture Year]]+24,24-Cars[[#This Row],[Manufacture Year]])</f>
        <v>16</v>
      </c>
      <c r="H40">
        <v>42504.6</v>
      </c>
      <c r="I40">
        <f>Cars[[#This Row],[Miles]]/Cars[[#This Row],[Age]]</f>
        <v>2656.5374999999999</v>
      </c>
      <c r="J40" t="s">
        <v>4</v>
      </c>
      <c r="K40" t="s">
        <v>25</v>
      </c>
      <c r="L40">
        <v>100000</v>
      </c>
      <c r="M40" t="str">
        <f>IF(Cars[[#This Row],[Miles]]&lt;Cars[[#This Row],[Warantee Miles]],"Y","N")</f>
        <v>Y</v>
      </c>
      <c r="N40" t="str">
        <f>_xlfn.CONCAT(Cars[[#This Row],[Make]],Cars[[#This Row],[Manufacture Year]],Cars[[#This Row],[Model]],UPPER(LEFT(Cars[[#This Row],[Color]],3)),RIGHT(Cars[[#This Row],[Car ID]],3))</f>
        <v>HO08ODYWHI039</v>
      </c>
    </row>
    <row r="41" spans="1:14" x14ac:dyDescent="0.35">
      <c r="A41" t="s">
        <v>61</v>
      </c>
      <c r="B41" t="str">
        <f>LEFT(Cars[[#This Row],[Car ID]],2)</f>
        <v>HO</v>
      </c>
      <c r="C41" t="str">
        <f>VLOOKUP(Cars[[#This Row],[Make]],B$56:C$61,2)</f>
        <v>Chrysler</v>
      </c>
      <c r="D41" t="str">
        <f>MID(Cars[[#This Row],[Car ID]],5,3)</f>
        <v>ODY</v>
      </c>
      <c r="E41" t="str">
        <f>VLOOKUP(Cars[[#This Row],[Model]],D$56:E$66,2)</f>
        <v>Odyssey</v>
      </c>
      <c r="F41" t="str">
        <f>MID(Cars[[#This Row],[Car ID]],3,2)</f>
        <v>10</v>
      </c>
      <c r="G41">
        <f>IF(24-Cars[[#This Row],[Manufacture Year]]&lt;0,100-Cars[[#This Row],[Manufacture Year]]+24,24-Cars[[#This Row],[Manufacture Year]])</f>
        <v>14</v>
      </c>
      <c r="H41">
        <v>68658.899999999994</v>
      </c>
      <c r="I41">
        <f>Cars[[#This Row],[Miles]]/Cars[[#This Row],[Age]]</f>
        <v>4904.2071428571426</v>
      </c>
      <c r="J41" t="s">
        <v>1</v>
      </c>
      <c r="K41" t="s">
        <v>2</v>
      </c>
      <c r="L41">
        <v>100000</v>
      </c>
      <c r="M41" t="str">
        <f>IF(Cars[[#This Row],[Miles]]&lt;Cars[[#This Row],[Warantee Miles]],"Y","N")</f>
        <v>Y</v>
      </c>
      <c r="N41" t="str">
        <f>_xlfn.CONCAT(Cars[[#This Row],[Make]],Cars[[#This Row],[Manufacture Year]],Cars[[#This Row],[Model]],UPPER(LEFT(Cars[[#This Row],[Color]],3)),RIGHT(Cars[[#This Row],[Car ID]],3))</f>
        <v>HO10ODYBLA040</v>
      </c>
    </row>
    <row r="42" spans="1:14" x14ac:dyDescent="0.35">
      <c r="A42" t="s">
        <v>62</v>
      </c>
      <c r="B42" t="str">
        <f>LEFT(Cars[[#This Row],[Car ID]],2)</f>
        <v>HO</v>
      </c>
      <c r="C42" t="str">
        <f>VLOOKUP(Cars[[#This Row],[Make]],B$56:C$61,2)</f>
        <v>Chrysler</v>
      </c>
      <c r="D42" t="str">
        <f>MID(Cars[[#This Row],[Car ID]],5,3)</f>
        <v>ODY</v>
      </c>
      <c r="E42" t="str">
        <f>VLOOKUP(Cars[[#This Row],[Model]],D$56:E$66,2)</f>
        <v>Odyssey</v>
      </c>
      <c r="F42" t="str">
        <f>MID(Cars[[#This Row],[Car ID]],3,2)</f>
        <v>14</v>
      </c>
      <c r="G42">
        <f>IF(24-Cars[[#This Row],[Manufacture Year]]&lt;0,100-Cars[[#This Row],[Manufacture Year]]+24,24-Cars[[#This Row],[Manufacture Year]])</f>
        <v>10</v>
      </c>
      <c r="H42">
        <v>3708.1</v>
      </c>
      <c r="I42">
        <f>Cars[[#This Row],[Miles]]/Cars[[#This Row],[Age]]</f>
        <v>370.81</v>
      </c>
      <c r="J42" t="s">
        <v>1</v>
      </c>
      <c r="K42" t="s">
        <v>5</v>
      </c>
      <c r="L42">
        <v>100000</v>
      </c>
      <c r="M42" t="str">
        <f>IF(Cars[[#This Row],[Miles]]&lt;Cars[[#This Row],[Warantee Miles]],"Y","N")</f>
        <v>Y</v>
      </c>
      <c r="N42" t="str">
        <f>_xlfn.CONCAT(Cars[[#This Row],[Make]],Cars[[#This Row],[Manufacture Year]],Cars[[#This Row],[Model]],UPPER(LEFT(Cars[[#This Row],[Color]],3)),RIGHT(Cars[[#This Row],[Car ID]],3))</f>
        <v>HO14ODYBLA041</v>
      </c>
    </row>
    <row r="43" spans="1:14" x14ac:dyDescent="0.35">
      <c r="A43" t="s">
        <v>63</v>
      </c>
      <c r="B43" t="str">
        <f>LEFT(Cars[[#This Row],[Car ID]],2)</f>
        <v>CR</v>
      </c>
      <c r="C43" t="str">
        <f>VLOOKUP(Cars[[#This Row],[Make]],B$56:C$61,2)</f>
        <v>Chrysler</v>
      </c>
      <c r="D43" t="str">
        <f>MID(Cars[[#This Row],[Car ID]],5,3)</f>
        <v>PTC</v>
      </c>
      <c r="E43" t="str">
        <f>VLOOKUP(Cars[[#This Row],[Model]],D$56:E$66,2)</f>
        <v>PT Crusier</v>
      </c>
      <c r="F43" t="str">
        <f>MID(Cars[[#This Row],[Car ID]],3,2)</f>
        <v>04</v>
      </c>
      <c r="G43">
        <f>IF(24-Cars[[#This Row],[Manufacture Year]]&lt;0,100-Cars[[#This Row],[Manufacture Year]]+24,24-Cars[[#This Row],[Manufacture Year]])</f>
        <v>20</v>
      </c>
      <c r="H43">
        <v>64542</v>
      </c>
      <c r="I43">
        <f>Cars[[#This Row],[Miles]]/Cars[[#This Row],[Age]]</f>
        <v>3227.1</v>
      </c>
      <c r="J43" t="s">
        <v>36</v>
      </c>
      <c r="K43" t="s">
        <v>2</v>
      </c>
      <c r="L43">
        <v>75000</v>
      </c>
      <c r="M43" t="str">
        <f>IF(Cars[[#This Row],[Miles]]&lt;Cars[[#This Row],[Warantee Miles]],"Y","N")</f>
        <v>Y</v>
      </c>
      <c r="N43" t="str">
        <f>_xlfn.CONCAT(Cars[[#This Row],[Make]],Cars[[#This Row],[Manufacture Year]],Cars[[#This Row],[Model]],UPPER(LEFT(Cars[[#This Row],[Color]],3)),RIGHT(Cars[[#This Row],[Car ID]],3))</f>
        <v>CR04PTCBLU042</v>
      </c>
    </row>
    <row r="44" spans="1:14" x14ac:dyDescent="0.35">
      <c r="A44" t="s">
        <v>64</v>
      </c>
      <c r="B44" t="str">
        <f>LEFT(Cars[[#This Row],[Car ID]],2)</f>
        <v>CR</v>
      </c>
      <c r="C44" t="str">
        <f>VLOOKUP(Cars[[#This Row],[Make]],B$56:C$61,2)</f>
        <v>Chrysler</v>
      </c>
      <c r="D44" t="str">
        <f>MID(Cars[[#This Row],[Car ID]],5,3)</f>
        <v>PTC</v>
      </c>
      <c r="E44" t="str">
        <f>VLOOKUP(Cars[[#This Row],[Model]],D$56:E$66,2)</f>
        <v>PT Crusier</v>
      </c>
      <c r="F44" t="str">
        <f>MID(Cars[[#This Row],[Car ID]],3,2)</f>
        <v>07</v>
      </c>
      <c r="G44">
        <f>IF(24-Cars[[#This Row],[Manufacture Year]]&lt;0,100-Cars[[#This Row],[Manufacture Year]]+24,24-Cars[[#This Row],[Manufacture Year]])</f>
        <v>17</v>
      </c>
      <c r="H44">
        <v>42074.2</v>
      </c>
      <c r="I44">
        <f>Cars[[#This Row],[Miles]]/Cars[[#This Row],[Age]]</f>
        <v>2474.9529411764706</v>
      </c>
      <c r="J44" t="s">
        <v>7</v>
      </c>
      <c r="K44" t="s">
        <v>46</v>
      </c>
      <c r="L44">
        <v>75000</v>
      </c>
      <c r="M44" t="str">
        <f>IF(Cars[[#This Row],[Miles]]&lt;Cars[[#This Row],[Warantee Miles]],"Y","N")</f>
        <v>Y</v>
      </c>
      <c r="N44" t="str">
        <f>_xlfn.CONCAT(Cars[[#This Row],[Make]],Cars[[#This Row],[Manufacture Year]],Cars[[#This Row],[Model]],UPPER(LEFT(Cars[[#This Row],[Color]],3)),RIGHT(Cars[[#This Row],[Car ID]],3))</f>
        <v>CR07PTCGRE043</v>
      </c>
    </row>
    <row r="45" spans="1:14" x14ac:dyDescent="0.35">
      <c r="A45" t="s">
        <v>65</v>
      </c>
      <c r="B45" t="str">
        <f>LEFT(Cars[[#This Row],[Car ID]],2)</f>
        <v>CR</v>
      </c>
      <c r="C45" t="str">
        <f>VLOOKUP(Cars[[#This Row],[Make]],B$56:C$61,2)</f>
        <v>Chrysler</v>
      </c>
      <c r="D45" t="str">
        <f>MID(Cars[[#This Row],[Car ID]],5,3)</f>
        <v>PTC</v>
      </c>
      <c r="E45" t="str">
        <f>VLOOKUP(Cars[[#This Row],[Model]],D$56:E$66,2)</f>
        <v>PT Crusier</v>
      </c>
      <c r="F45" t="str">
        <f>MID(Cars[[#This Row],[Car ID]],3,2)</f>
        <v>11</v>
      </c>
      <c r="G45">
        <f>IF(24-Cars[[#This Row],[Manufacture Year]]&lt;0,100-Cars[[#This Row],[Manufacture Year]]+24,24-Cars[[#This Row],[Manufacture Year]])</f>
        <v>13</v>
      </c>
      <c r="H45">
        <v>27394.2</v>
      </c>
      <c r="I45">
        <f>Cars[[#This Row],[Miles]]/Cars[[#This Row],[Age]]</f>
        <v>2107.2461538461539</v>
      </c>
      <c r="J45" t="s">
        <v>1</v>
      </c>
      <c r="K45" t="s">
        <v>23</v>
      </c>
      <c r="L45">
        <v>75000</v>
      </c>
      <c r="M45" t="str">
        <f>IF(Cars[[#This Row],[Miles]]&lt;Cars[[#This Row],[Warantee Miles]],"Y","N")</f>
        <v>Y</v>
      </c>
      <c r="N45" t="str">
        <f>_xlfn.CONCAT(Cars[[#This Row],[Make]],Cars[[#This Row],[Manufacture Year]],Cars[[#This Row],[Model]],UPPER(LEFT(Cars[[#This Row],[Color]],3)),RIGHT(Cars[[#This Row],[Car ID]],3))</f>
        <v>CR11PTCBLA044</v>
      </c>
    </row>
    <row r="46" spans="1:14" x14ac:dyDescent="0.35">
      <c r="A46" t="s">
        <v>66</v>
      </c>
      <c r="B46" t="str">
        <f>LEFT(Cars[[#This Row],[Car ID]],2)</f>
        <v>CR</v>
      </c>
      <c r="C46" t="str">
        <f>VLOOKUP(Cars[[#This Row],[Make]],B$56:C$61,2)</f>
        <v>Chrysler</v>
      </c>
      <c r="D46" t="str">
        <f>MID(Cars[[#This Row],[Car ID]],5,3)</f>
        <v>CAR</v>
      </c>
      <c r="E46" t="str">
        <f>VLOOKUP(Cars[[#This Row],[Model]],D$56:E$66,2)</f>
        <v>Caravan</v>
      </c>
      <c r="F46" t="str">
        <f>MID(Cars[[#This Row],[Car ID]],3,2)</f>
        <v>99</v>
      </c>
      <c r="G46">
        <f>IF(24-Cars[[#This Row],[Manufacture Year]]&lt;0,100-Cars[[#This Row],[Manufacture Year]]+24,24-Cars[[#This Row],[Manufacture Year]])</f>
        <v>25</v>
      </c>
      <c r="H46">
        <v>79420.600000000006</v>
      </c>
      <c r="I46">
        <f>Cars[[#This Row],[Miles]]/Cars[[#This Row],[Age]]</f>
        <v>3176.8240000000001</v>
      </c>
      <c r="J46" t="s">
        <v>7</v>
      </c>
      <c r="K46" t="s">
        <v>33</v>
      </c>
      <c r="L46">
        <v>75000</v>
      </c>
      <c r="M46" t="str">
        <f>IF(Cars[[#This Row],[Miles]]&lt;Cars[[#This Row],[Warantee Miles]],"Y","N")</f>
        <v>N</v>
      </c>
      <c r="N46" t="str">
        <f>_xlfn.CONCAT(Cars[[#This Row],[Make]],Cars[[#This Row],[Manufacture Year]],Cars[[#This Row],[Model]],UPPER(LEFT(Cars[[#This Row],[Color]],3)),RIGHT(Cars[[#This Row],[Car ID]],3))</f>
        <v>CR99CARGRE045</v>
      </c>
    </row>
    <row r="47" spans="1:14" x14ac:dyDescent="0.35">
      <c r="A47" t="s">
        <v>67</v>
      </c>
      <c r="B47" t="str">
        <f>LEFT(Cars[[#This Row],[Car ID]],2)</f>
        <v>CR</v>
      </c>
      <c r="C47" t="str">
        <f>VLOOKUP(Cars[[#This Row],[Make]],B$56:C$61,2)</f>
        <v>Chrysler</v>
      </c>
      <c r="D47" t="str">
        <f>MID(Cars[[#This Row],[Car ID]],5,3)</f>
        <v>CAR</v>
      </c>
      <c r="E47" t="str">
        <f>VLOOKUP(Cars[[#This Row],[Model]],D$56:E$66,2)</f>
        <v>Caravan</v>
      </c>
      <c r="F47" t="str">
        <f>MID(Cars[[#This Row],[Car ID]],3,2)</f>
        <v>00</v>
      </c>
      <c r="G47">
        <f>IF(24-Cars[[#This Row],[Manufacture Year]]&lt;0,100-Cars[[#This Row],[Manufacture Year]]+24,24-Cars[[#This Row],[Manufacture Year]])</f>
        <v>24</v>
      </c>
      <c r="H47">
        <v>77243.100000000006</v>
      </c>
      <c r="I47">
        <f>Cars[[#This Row],[Miles]]/Cars[[#This Row],[Age]]</f>
        <v>3218.4625000000001</v>
      </c>
      <c r="J47" t="s">
        <v>1</v>
      </c>
      <c r="K47" t="s">
        <v>10</v>
      </c>
      <c r="L47">
        <v>75000</v>
      </c>
      <c r="M47" t="str">
        <f>IF(Cars[[#This Row],[Miles]]&lt;Cars[[#This Row],[Warantee Miles]],"Y","N")</f>
        <v>N</v>
      </c>
      <c r="N47" t="str">
        <f>_xlfn.CONCAT(Cars[[#This Row],[Make]],Cars[[#This Row],[Manufacture Year]],Cars[[#This Row],[Model]],UPPER(LEFT(Cars[[#This Row],[Color]],3)),RIGHT(Cars[[#This Row],[Car ID]],3))</f>
        <v>CR00CARBLA046</v>
      </c>
    </row>
    <row r="48" spans="1:14" x14ac:dyDescent="0.35">
      <c r="A48" t="s">
        <v>68</v>
      </c>
      <c r="B48" t="str">
        <f>LEFT(Cars[[#This Row],[Car ID]],2)</f>
        <v>CR</v>
      </c>
      <c r="C48" t="str">
        <f>VLOOKUP(Cars[[#This Row],[Make]],B$56:C$61,2)</f>
        <v>Chrysler</v>
      </c>
      <c r="D48" t="str">
        <f>MID(Cars[[#This Row],[Car ID]],5,3)</f>
        <v>CAR</v>
      </c>
      <c r="E48" t="str">
        <f>VLOOKUP(Cars[[#This Row],[Model]],D$56:E$66,2)</f>
        <v>Caravan</v>
      </c>
      <c r="F48" t="str">
        <f>MID(Cars[[#This Row],[Car ID]],3,2)</f>
        <v>04</v>
      </c>
      <c r="G48">
        <f>IF(24-Cars[[#This Row],[Manufacture Year]]&lt;0,100-Cars[[#This Row],[Manufacture Year]]+24,24-Cars[[#This Row],[Manufacture Year]])</f>
        <v>20</v>
      </c>
      <c r="H48">
        <v>72527.199999999997</v>
      </c>
      <c r="I48">
        <f>Cars[[#This Row],[Miles]]/Cars[[#This Row],[Age]]</f>
        <v>3626.3599999999997</v>
      </c>
      <c r="J48" t="s">
        <v>4</v>
      </c>
      <c r="K48" t="s">
        <v>29</v>
      </c>
      <c r="L48">
        <v>75000</v>
      </c>
      <c r="M48" t="str">
        <f>IF(Cars[[#This Row],[Miles]]&lt;Cars[[#This Row],[Warantee Miles]],"Y","N")</f>
        <v>Y</v>
      </c>
      <c r="N48" t="str">
        <f>_xlfn.CONCAT(Cars[[#This Row],[Make]],Cars[[#This Row],[Manufacture Year]],Cars[[#This Row],[Model]],UPPER(LEFT(Cars[[#This Row],[Color]],3)),RIGHT(Cars[[#This Row],[Car ID]],3))</f>
        <v>CR04CARWHI047</v>
      </c>
    </row>
    <row r="49" spans="1:14" x14ac:dyDescent="0.35">
      <c r="A49" t="s">
        <v>69</v>
      </c>
      <c r="B49" t="str">
        <f>LEFT(Cars[[#This Row],[Car ID]],2)</f>
        <v>CR</v>
      </c>
      <c r="C49" t="str">
        <f>VLOOKUP(Cars[[#This Row],[Make]],B$56:C$61,2)</f>
        <v>Chrysler</v>
      </c>
      <c r="D49" t="str">
        <f>MID(Cars[[#This Row],[Car ID]],5,3)</f>
        <v>CAR</v>
      </c>
      <c r="E49" t="str">
        <f>VLOOKUP(Cars[[#This Row],[Model]],D$56:E$66,2)</f>
        <v>Caravan</v>
      </c>
      <c r="F49" t="str">
        <f>MID(Cars[[#This Row],[Car ID]],3,2)</f>
        <v>04</v>
      </c>
      <c r="G49">
        <f>IF(24-Cars[[#This Row],[Manufacture Year]]&lt;0,100-Cars[[#This Row],[Manufacture Year]]+24,24-Cars[[#This Row],[Manufacture Year]])</f>
        <v>20</v>
      </c>
      <c r="H49">
        <v>52699.4</v>
      </c>
      <c r="I49">
        <f>Cars[[#This Row],[Miles]]/Cars[[#This Row],[Age]]</f>
        <v>2634.9700000000003</v>
      </c>
      <c r="J49" t="s">
        <v>45</v>
      </c>
      <c r="K49" t="s">
        <v>29</v>
      </c>
      <c r="L49">
        <v>75000</v>
      </c>
      <c r="M49" t="str">
        <f>IF(Cars[[#This Row],[Miles]]&lt;Cars[[#This Row],[Warantee Miles]],"Y","N")</f>
        <v>Y</v>
      </c>
      <c r="N49" t="str">
        <f>_xlfn.CONCAT(Cars[[#This Row],[Make]],Cars[[#This Row],[Manufacture Year]],Cars[[#This Row],[Model]],UPPER(LEFT(Cars[[#This Row],[Color]],3)),RIGHT(Cars[[#This Row],[Car ID]],3))</f>
        <v>CR04CARRED048</v>
      </c>
    </row>
    <row r="50" spans="1:14" x14ac:dyDescent="0.35">
      <c r="A50" t="s">
        <v>70</v>
      </c>
      <c r="B50" t="str">
        <f>LEFT(Cars[[#This Row],[Car ID]],2)</f>
        <v>HY</v>
      </c>
      <c r="C50" t="str">
        <f>VLOOKUP(Cars[[#This Row],[Make]],B$56:C$61,2)</f>
        <v>Hundai</v>
      </c>
      <c r="D50" t="str">
        <f>MID(Cars[[#This Row],[Car ID]],5,3)</f>
        <v>ELA</v>
      </c>
      <c r="E50" t="str">
        <f>VLOOKUP(Cars[[#This Row],[Model]],D$56:E$66,2)</f>
        <v>Civic</v>
      </c>
      <c r="F50" t="str">
        <f>MID(Cars[[#This Row],[Car ID]],3,2)</f>
        <v>11</v>
      </c>
      <c r="G50">
        <f>IF(24-Cars[[#This Row],[Manufacture Year]]&lt;0,100-Cars[[#This Row],[Manufacture Year]]+24,24-Cars[[#This Row],[Manufacture Year]])</f>
        <v>13</v>
      </c>
      <c r="H50">
        <v>29102.3</v>
      </c>
      <c r="I50">
        <f>Cars[[#This Row],[Miles]]/Cars[[#This Row],[Age]]</f>
        <v>2238.6384615384613</v>
      </c>
      <c r="J50" t="s">
        <v>1</v>
      </c>
      <c r="K50" t="s">
        <v>31</v>
      </c>
      <c r="L50">
        <v>100000</v>
      </c>
      <c r="M50" t="str">
        <f>IF(Cars[[#This Row],[Miles]]&lt;Cars[[#This Row],[Warantee Miles]],"Y","N")</f>
        <v>Y</v>
      </c>
      <c r="N50" t="str">
        <f>_xlfn.CONCAT(Cars[[#This Row],[Make]],Cars[[#This Row],[Manufacture Year]],Cars[[#This Row],[Model]],UPPER(LEFT(Cars[[#This Row],[Color]],3)),RIGHT(Cars[[#This Row],[Car ID]],3))</f>
        <v>HY11ELABLA049</v>
      </c>
    </row>
    <row r="51" spans="1:14" x14ac:dyDescent="0.35">
      <c r="A51" t="s">
        <v>71</v>
      </c>
      <c r="B51" t="str">
        <f>LEFT(Cars[[#This Row],[Car ID]],2)</f>
        <v>HY</v>
      </c>
      <c r="C51" t="str">
        <f>VLOOKUP(Cars[[#This Row],[Make]],B$56:C$61,2)</f>
        <v>Hundai</v>
      </c>
      <c r="D51" t="str">
        <f>MID(Cars[[#This Row],[Car ID]],5,3)</f>
        <v>ELA</v>
      </c>
      <c r="E51" t="str">
        <f>VLOOKUP(Cars[[#This Row],[Model]],D$56:E$66,2)</f>
        <v>Civic</v>
      </c>
      <c r="F51" t="str">
        <f>MID(Cars[[#This Row],[Car ID]],3,2)</f>
        <v>12</v>
      </c>
      <c r="G51">
        <f>IF(24-Cars[[#This Row],[Manufacture Year]]&lt;0,100-Cars[[#This Row],[Manufacture Year]]+24,24-Cars[[#This Row],[Manufacture Year]])</f>
        <v>12</v>
      </c>
      <c r="H51">
        <v>22282</v>
      </c>
      <c r="I51">
        <f>Cars[[#This Row],[Miles]]/Cars[[#This Row],[Age]]</f>
        <v>1856.8333333333333</v>
      </c>
      <c r="J51" t="s">
        <v>36</v>
      </c>
      <c r="K51" t="s">
        <v>5</v>
      </c>
      <c r="L51">
        <v>100000</v>
      </c>
      <c r="M51" t="str">
        <f>IF(Cars[[#This Row],[Miles]]&lt;Cars[[#This Row],[Warantee Miles]],"Y","N")</f>
        <v>Y</v>
      </c>
      <c r="N51" t="str">
        <f>_xlfn.CONCAT(Cars[[#This Row],[Make]],Cars[[#This Row],[Manufacture Year]],Cars[[#This Row],[Model]],UPPER(LEFT(Cars[[#This Row],[Color]],3)),RIGHT(Cars[[#This Row],[Car ID]],3))</f>
        <v>HY12ELABLU050</v>
      </c>
    </row>
    <row r="52" spans="1:14" x14ac:dyDescent="0.35">
      <c r="A52" t="s">
        <v>72</v>
      </c>
      <c r="B52" t="str">
        <f>LEFT(Cars[[#This Row],[Car ID]],2)</f>
        <v>HY</v>
      </c>
      <c r="C52" t="str">
        <f>VLOOKUP(Cars[[#This Row],[Make]],B$56:C$61,2)</f>
        <v>Hundai</v>
      </c>
      <c r="D52" t="str">
        <f>MID(Cars[[#This Row],[Car ID]],5,3)</f>
        <v>ELA</v>
      </c>
      <c r="E52" t="str">
        <f>VLOOKUP(Cars[[#This Row],[Model]],D$56:E$66,2)</f>
        <v>Civic</v>
      </c>
      <c r="F52" t="str">
        <f>MID(Cars[[#This Row],[Car ID]],3,2)</f>
        <v>13</v>
      </c>
      <c r="G52">
        <f>IF(24-Cars[[#This Row],[Manufacture Year]]&lt;0,100-Cars[[#This Row],[Manufacture Year]]+24,24-Cars[[#This Row],[Manufacture Year]])</f>
        <v>11</v>
      </c>
      <c r="H52">
        <v>20223.900000000001</v>
      </c>
      <c r="I52">
        <f>Cars[[#This Row],[Miles]]/Cars[[#This Row],[Age]]</f>
        <v>1838.5363636363638</v>
      </c>
      <c r="J52" t="s">
        <v>1</v>
      </c>
      <c r="K52" t="s">
        <v>19</v>
      </c>
      <c r="L52">
        <v>100000</v>
      </c>
      <c r="M52" t="str">
        <f>IF(Cars[[#This Row],[Miles]]&lt;Cars[[#This Row],[Warantee Miles]],"Y","N")</f>
        <v>Y</v>
      </c>
      <c r="N52" t="str">
        <f>_xlfn.CONCAT(Cars[[#This Row],[Make]],Cars[[#This Row],[Manufacture Year]],Cars[[#This Row],[Model]],UPPER(LEFT(Cars[[#This Row],[Color]],3)),RIGHT(Cars[[#This Row],[Car ID]],3))</f>
        <v>HY13ELABLA051</v>
      </c>
    </row>
    <row r="53" spans="1:14" x14ac:dyDescent="0.35">
      <c r="A53" t="s">
        <v>73</v>
      </c>
      <c r="B53" t="str">
        <f>LEFT(Cars[[#This Row],[Car ID]],2)</f>
        <v>HY</v>
      </c>
      <c r="C53" t="str">
        <f>VLOOKUP(Cars[[#This Row],[Make]],B$56:C$61,2)</f>
        <v>Hundai</v>
      </c>
      <c r="D53" t="str">
        <f>MID(Cars[[#This Row],[Car ID]],5,3)</f>
        <v>ELA</v>
      </c>
      <c r="E53" t="str">
        <f>VLOOKUP(Cars[[#This Row],[Model]],D$56:E$66,2)</f>
        <v>Civic</v>
      </c>
      <c r="F53" t="str">
        <f>MID(Cars[[#This Row],[Car ID]],3,2)</f>
        <v>13</v>
      </c>
      <c r="G53">
        <f>IF(24-Cars[[#This Row],[Manufacture Year]]&lt;0,100-Cars[[#This Row],[Manufacture Year]]+24,24-Cars[[#This Row],[Manufacture Year]])</f>
        <v>11</v>
      </c>
      <c r="H53">
        <v>22188.5</v>
      </c>
      <c r="I53">
        <f>Cars[[#This Row],[Miles]]/Cars[[#This Row],[Age]]</f>
        <v>2017.1363636363637</v>
      </c>
      <c r="J53" t="s">
        <v>36</v>
      </c>
      <c r="K53" t="s">
        <v>13</v>
      </c>
      <c r="L53">
        <v>100000</v>
      </c>
      <c r="M53" t="str">
        <f>IF(Cars[[#This Row],[Miles]]&lt;Cars[[#This Row],[Warantee Miles]],"Y","N")</f>
        <v>Y</v>
      </c>
      <c r="N53" t="str">
        <f>_xlfn.CONCAT(Cars[[#This Row],[Make]],Cars[[#This Row],[Manufacture Year]],Cars[[#This Row],[Model]],UPPER(LEFT(Cars[[#This Row],[Color]],3)),RIGHT(Cars[[#This Row],[Car ID]],3))</f>
        <v>HY13ELABLU052</v>
      </c>
    </row>
    <row r="56" spans="1:14" x14ac:dyDescent="0.35">
      <c r="B56" t="s">
        <v>88</v>
      </c>
      <c r="C56" t="s">
        <v>89</v>
      </c>
      <c r="D56" t="s">
        <v>90</v>
      </c>
      <c r="E56" t="s">
        <v>91</v>
      </c>
    </row>
    <row r="57" spans="1:14" x14ac:dyDescent="0.35">
      <c r="B57" t="s">
        <v>92</v>
      </c>
      <c r="C57" t="s">
        <v>93</v>
      </c>
      <c r="D57" t="s">
        <v>94</v>
      </c>
      <c r="E57" t="s">
        <v>95</v>
      </c>
    </row>
    <row r="58" spans="1:14" x14ac:dyDescent="0.35">
      <c r="B58" t="s">
        <v>96</v>
      </c>
      <c r="C58" t="s">
        <v>97</v>
      </c>
      <c r="D58" t="s">
        <v>98</v>
      </c>
      <c r="E58" t="s">
        <v>99</v>
      </c>
    </row>
    <row r="59" spans="1:14" x14ac:dyDescent="0.35">
      <c r="B59" t="s">
        <v>100</v>
      </c>
      <c r="C59" t="s">
        <v>101</v>
      </c>
      <c r="D59" t="s">
        <v>102</v>
      </c>
      <c r="E59" t="s">
        <v>103</v>
      </c>
    </row>
    <row r="60" spans="1:14" x14ac:dyDescent="0.35">
      <c r="B60" t="s">
        <v>104</v>
      </c>
      <c r="C60" t="s">
        <v>105</v>
      </c>
      <c r="D60" t="s">
        <v>106</v>
      </c>
      <c r="E60" t="s">
        <v>107</v>
      </c>
    </row>
    <row r="61" spans="1:14" x14ac:dyDescent="0.35">
      <c r="B61" t="s">
        <v>108</v>
      </c>
      <c r="C61" t="s">
        <v>109</v>
      </c>
      <c r="D61" t="s">
        <v>110</v>
      </c>
      <c r="E61" t="s">
        <v>111</v>
      </c>
    </row>
    <row r="62" spans="1:14" x14ac:dyDescent="0.35">
      <c r="D62" t="s">
        <v>112</v>
      </c>
      <c r="E62" t="s">
        <v>113</v>
      </c>
    </row>
    <row r="63" spans="1:14" x14ac:dyDescent="0.35">
      <c r="D63" t="s">
        <v>114</v>
      </c>
      <c r="E63" t="s">
        <v>115</v>
      </c>
    </row>
    <row r="64" spans="1:14" x14ac:dyDescent="0.35">
      <c r="D64" t="s">
        <v>116</v>
      </c>
      <c r="E64" t="s">
        <v>117</v>
      </c>
    </row>
    <row r="65" spans="4:5" x14ac:dyDescent="0.35">
      <c r="D65" t="s">
        <v>118</v>
      </c>
      <c r="E65" t="s">
        <v>119</v>
      </c>
    </row>
    <row r="66" spans="4:5" x14ac:dyDescent="0.35">
      <c r="D66" t="s">
        <v>120</v>
      </c>
      <c r="E66" t="s">
        <v>121</v>
      </c>
    </row>
  </sheetData>
  <conditionalFormatting sqref="M1:M53">
    <cfRule type="cellIs" dxfId="13" priority="1" operator="equal">
      <formula>"N"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x W i Z W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F a J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W i Z W e S a p R u o A Q A A S w M A A B M A H A B G b 3 J t d W x h c y 9 T Z W N 0 a W 9 u M S 5 t I K I Y A C i g F A A A A A A A A A A A A A A A A A A A A A A A A A A A A H 1 S 0 W r b M B R 9 D + Q f L u q L D c Y j o d v D i h n B b l h h C 9 u c U U a 1 B 9 W + S b T I U p C u 2 4 T Q f 9 / N n J K B T f 1 i 6 + i e 4 3 O O F L A i 7 S y U 3 X t y M x 6 N R 2 G j P N Z w J S r l A 0 T T W E A G B m k 8 A n 5 K 1 / o K G c n D U 1 q 4 q m 3 Q U j T X B t P c W e J F i E T + U f 4 M 6 I P c 7 G S B Y U t u J 0 s 0 K / i C y l t t 1 3 K J 1 c b q S h k o t 9 q Y I A t F C m Z W m U M g e b u v 0 M D S K / 1 v u F t + 8 + 4 P + 5 S l b n Y G Y e U 8 3 D u / l S e b K e 1 J x M l D g U Y 3 m t B n I h E J 5 M 6 0 j Q 3 Z 5 D q B W 1 u 5 m t W y y f T 9 N I H v r S M s 6 W A w u 3 y m C 2 f x d 5 x 0 U a 8 E h 4 C 5 9 o H g h 3 s G F e A z q p p z n R p Z q k c m s K m G 2 W c 8 6 t p J 4 O G M z 4 w p O S Q 7 z M i 3 / 0 v n G 2 X X C M v D D i 9 q n N g G D t Z 0 x k + b I X r D R n I 8 i l x 5 u C s 4 L P E 0 E O 7 p J Y G j + K q 2 O A h C N G + N g Y V q M O 4 P u B r N M P o 2 T 9 l 2 p S p q P c I v P u P e w G w 9 4 I Y v T X h F b d s 8 o r / g 8 G 5 Y i J t x f b T w + g n 7 8 L 3 i Q g k R X n 9 1 Z + n D d X r q 9 S z G L K w / 9 Y g L f I a B Y l / i 8 U j b o S O 8 + Q t Q S w E C L Q A U A A I A C A D F a J l Z o U I B g a M A A A D 2 A A A A E g A A A A A A A A A A A A A A A A A A A A A A Q 2 9 u Z m l n L 1 B h Y 2 t h Z 2 U u e G 1 s U E s B A i 0 A F A A C A A g A x W i Z W Q / K 6 a u k A A A A 6 Q A A A B M A A A A A A A A A A A A A A A A A 7 w A A A F t D b 2 5 0 Z W 5 0 X 1 R 5 c G V z X S 5 4 b W x Q S w E C L Q A U A A I A C A D F a J l Z 5 J q l G 6 g B A A B L A w A A E w A A A A A A A A A A A A A A A A D g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E A A A A A A A A C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g K D I p L 0 F 1 d G 9 S Z W 1 v d m V k Q 2 9 s d W 1 u c z E u e 0 N h c i B J R C w w f S Z x d W 9 0 O y w m c X V v d D t T Z W N 0 a W 9 u M S 9 j Y X J z I C g y K S 9 B d X R v U m V t b 3 Z l Z E N v b H V t b n M x L n t N Y W t l L D F 9 J n F 1 b 3 Q 7 L C Z x d W 9 0 O 1 N l Y 3 R p b 2 4 x L 2 N h c n M g K D I p L 0 F 1 d G 9 S Z W 1 v d m V k Q 2 9 s d W 1 u c z E u e 0 1 h a 2 U g K E Z 1 b G w g T m F t Z S k s M n 0 m c X V v d D s s J n F 1 b 3 Q 7 U 2 V j d G l v b j E v Y 2 F y c y A o M i k v Q X V 0 b 1 J l b W 9 2 Z W R D b 2 x 1 b W 5 z M S 5 7 T W 9 k Z W w s M 3 0 m c X V v d D s s J n F 1 b 3 Q 7 U 2 V j d G l v b j E v Y 2 F y c y A o M i k v Q X V 0 b 1 J l b W 9 2 Z W R D b 2 x 1 b W 5 z M S 5 7 T W 9 k Z W w g K E Z 1 b G w g T m F t Z S k s N H 0 m c X V v d D s s J n F 1 b 3 Q 7 U 2 V j d G l v b j E v Y 2 F y c y A o M i k v Q X V 0 b 1 J l b W 9 2 Z W R D b 2 x 1 b W 5 z M S 5 7 T W F u d W Z h Y 3 R 1 c m U g W W V h c i w 1 f S Z x d W 9 0 O y w m c X V v d D t T Z W N 0 a W 9 u M S 9 j Y X J z I C g y K S 9 B d X R v U m V t b 3 Z l Z E N v b H V t b n M x L n t B Z 2 U s N n 0 m c X V v d D s s J n F 1 b 3 Q 7 U 2 V j d G l v b j E v Y 2 F y c y A o M i k v Q X V 0 b 1 J l b W 9 2 Z W R D b 2 x 1 b W 5 z M S 5 7 T W l s Z X M s N 3 0 m c X V v d D s s J n F 1 b 3 Q 7 U 2 V j d G l v b j E v Y 2 F y c y A o M i k v Q X V 0 b 1 J l b W 9 2 Z W R D b 2 x 1 b W 5 z M S 5 7 T W l s Z X M g L y B Z Z W F y L D h 9 J n F 1 b 3 Q 7 L C Z x d W 9 0 O 1 N l Y 3 R p b 2 4 x L 2 N h c n M g K D I p L 0 F 1 d G 9 S Z W 1 v d m V k Q 2 9 s d W 1 u c z E u e 0 N v b G 9 y L D l 9 J n F 1 b 3 Q 7 L C Z x d W 9 0 O 1 N l Y 3 R p b 2 4 x L 2 N h c n M g K D I p L 0 F 1 d G 9 S Z W 1 v d m V k Q 2 9 s d W 1 u c z E u e 0 R y a X Z l c i w x M H 0 m c X V v d D s s J n F 1 b 3 Q 7 U 2 V j d G l v b j E v Y 2 F y c y A o M i k v Q X V 0 b 1 J l b W 9 2 Z W R D b 2 x 1 b W 5 z M S 5 7 V 2 F y Y W 5 0 Z W U g T W l s Z X M s M T F 9 J n F 1 b 3 Q 7 L C Z x d W 9 0 O 1 N l Y 3 R p b 2 4 x L 2 N h c n M g K D I p L 0 F 1 d G 9 S Z W 1 v d m V k Q 2 9 s d W 1 u c z E u e 0 N v d m V y Z W Q / L D E y f S Z x d W 9 0 O y w m c X V v d D t T Z W N 0 a W 9 u M S 9 j Y X J z I C g y K S 9 B d X R v U m V t b 3 Z l Z E N v b H V t b n M x L n t O Z X c g Q 2 F y I E l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F y c y A o M i k v Q X V 0 b 1 J l b W 9 2 Z W R D b 2 x 1 b W 5 z M S 5 7 Q 2 F y I E l E L D B 9 J n F 1 b 3 Q 7 L C Z x d W 9 0 O 1 N l Y 3 R p b 2 4 x L 2 N h c n M g K D I p L 0 F 1 d G 9 S Z W 1 v d m V k Q 2 9 s d W 1 u c z E u e 0 1 h a 2 U s M X 0 m c X V v d D s s J n F 1 b 3 Q 7 U 2 V j d G l v b j E v Y 2 F y c y A o M i k v Q X V 0 b 1 J l b W 9 2 Z W R D b 2 x 1 b W 5 z M S 5 7 T W F r Z S A o R n V s b C B O Y W 1 l K S w y f S Z x d W 9 0 O y w m c X V v d D t T Z W N 0 a W 9 u M S 9 j Y X J z I C g y K S 9 B d X R v U m V t b 3 Z l Z E N v b H V t b n M x L n t N b 2 R l b C w z f S Z x d W 9 0 O y w m c X V v d D t T Z W N 0 a W 9 u M S 9 j Y X J z I C g y K S 9 B d X R v U m V t b 3 Z l Z E N v b H V t b n M x L n t N b 2 R l b C A o R n V s b C B O Y W 1 l K S w 0 f S Z x d W 9 0 O y w m c X V v d D t T Z W N 0 a W 9 u M S 9 j Y X J z I C g y K S 9 B d X R v U m V t b 3 Z l Z E N v b H V t b n M x L n t N Y W 5 1 Z m F j d H V y Z S B Z Z W F y L D V 9 J n F 1 b 3 Q 7 L C Z x d W 9 0 O 1 N l Y 3 R p b 2 4 x L 2 N h c n M g K D I p L 0 F 1 d G 9 S Z W 1 v d m V k Q 2 9 s d W 1 u c z E u e 0 F n Z S w 2 f S Z x d W 9 0 O y w m c X V v d D t T Z W N 0 a W 9 u M S 9 j Y X J z I C g y K S 9 B d X R v U m V t b 3 Z l Z E N v b H V t b n M x L n t N a W x l c y w 3 f S Z x d W 9 0 O y w m c X V v d D t T Z W N 0 a W 9 u M S 9 j Y X J z I C g y K S 9 B d X R v U m V t b 3 Z l Z E N v b H V t b n M x L n t N a W x l c y A v I F l l Y X I s O H 0 m c X V v d D s s J n F 1 b 3 Q 7 U 2 V j d G l v b j E v Y 2 F y c y A o M i k v Q X V 0 b 1 J l b W 9 2 Z W R D b 2 x 1 b W 5 z M S 5 7 Q 2 9 s b 3 I s O X 0 m c X V v d D s s J n F 1 b 3 Q 7 U 2 V j d G l v b j E v Y 2 F y c y A o M i k v Q X V 0 b 1 J l b W 9 2 Z W R D b 2 x 1 b W 5 z M S 5 7 R H J p d m V y L D E w f S Z x d W 9 0 O y w m c X V v d D t T Z W N 0 a W 9 u M S 9 j Y X J z I C g y K S 9 B d X R v U m V t b 3 Z l Z E N v b H V t b n M x L n t X Y X J h b n R l Z S B N a W x l c y w x M X 0 m c X V v d D s s J n F 1 b 3 Q 7 U 2 V j d G l v b j E v Y 2 F y c y A o M i k v Q X V 0 b 1 J l b W 9 2 Z W R D b 2 x 1 b W 5 z M S 5 7 Q 2 9 2 Z X J l Z D 8 s M T J 9 J n F 1 b 3 Q 7 L C Z x d W 9 0 O 1 N l Y 3 R p b 2 4 x L 2 N h c n M g K D I p L 0 F 1 d G 9 S Z W 1 v d m V k Q 2 9 s d W 1 u c z E u e 0 5 l d y B D Y X I g S U Q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X I g S U Q m c X V v d D s s J n F 1 b 3 Q 7 T W F r Z S Z x d W 9 0 O y w m c X V v d D t N Y W t l I C h G d W x s I E 5 h b W U p J n F 1 b 3 Q 7 L C Z x d W 9 0 O 0 1 v Z G V s J n F 1 b 3 Q 7 L C Z x d W 9 0 O 0 1 v Z G V s I C h G d W x s I E 5 h b W U p J n F 1 b 3 Q 7 L C Z x d W 9 0 O 0 1 h b n V m Y W N 0 d X J l I F l l Y X I m c X V v d D s s J n F 1 b 3 Q 7 Q W d l J n F 1 b 3 Q 7 L C Z x d W 9 0 O 0 1 p b G V z J n F 1 b 3 Q 7 L C Z x d W 9 0 O 0 1 p b G V z I C 8 g W W V h c i Z x d W 9 0 O y w m c X V v d D t D b 2 x v c i Z x d W 9 0 O y w m c X V v d D t E c m l 2 Z X I m c X V v d D s s J n F 1 b 3 Q 7 V 2 F y Y W 5 0 Z W U g T W l s Z X M m c X V v d D s s J n F 1 b 3 Q 7 Q 2 9 2 Z X J l Z D 8 m c X V v d D s s J n F 1 b 3 Q 7 T m V 3 I E N h c i B J R C Z x d W 9 0 O 1 0 i I C 8 + P E V u d H J 5 I F R 5 c G U 9 I k Z p b G x D b 2 x 1 b W 5 U e X B l c y I g V m F s d W U 9 I n N C Z 1 l H Q m d Z R 0 J n V U d C Z 1 l E Q m d Z P S I g L z 4 8 R W 5 0 c n k g V H l w Z T 0 i R m l s b E x h c 3 R V c G R h d G V k I i B W Y W x 1 Z T 0 i Z D I w M j Q t M T I t M j V U M D Y 6 M z g 6 M j c u N j k 4 M z E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1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h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U y M C g y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A 2 2 5 + z n P Q 4 y 9 Q m T j e A 2 a A A A A A A I A A A A A A B B m A A A A A Q A A I A A A A D o S k B m t P y 1 B X O O 9 b D / l g 3 V D v 2 8 v h Q a H 5 W o J d 1 Q 7 n R L E A A A A A A 6 A A A A A A g A A I A A A A I L J 5 m S k P P F S M 9 K c 1 R 6 / V 0 f x n Z Z x j 2 4 g A G A + n y t C J N w j U A A A A J Q y Z o 0 u b n J I F a T l E b g i B v v J n e K o 4 B x f b D 6 0 J v m s f y 6 L T U F d V t P r B i d u A 2 m H D m 5 f J B g a C 5 C T 6 Y w j 9 E l y v j L M z p Q A o e 9 1 P P h M M b z 9 u J j N c N h n Q A A A A L s T I U W k u x M Y b k D e K Q U s p o x R N m j q D i t v R I B L r r d L l 9 R U v o L z E Y Z Q 8 m I a Q 8 M K w Q j S + o o B d 8 G D z 6 5 g t / s Q k G a H d + w = < / D a t a M a s h u p > 
</file>

<file path=customXml/itemProps1.xml><?xml version="1.0" encoding="utf-8"?>
<ds:datastoreItem xmlns:ds="http://schemas.openxmlformats.org/officeDocument/2006/customXml" ds:itemID="{2161A568-CF70-46DF-8BFE-790D915265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farhang</dc:creator>
  <cp:lastModifiedBy>hp</cp:lastModifiedBy>
  <dcterms:created xsi:type="dcterms:W3CDTF">2015-06-05T18:17:20Z</dcterms:created>
  <dcterms:modified xsi:type="dcterms:W3CDTF">2024-12-25T08:40:41Z</dcterms:modified>
</cp:coreProperties>
</file>