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5"/>
  </bookViews>
  <sheets>
    <sheet name="US" sheetId="1" r:id="rId1"/>
    <sheet name="CANGORAN" sheetId="3" r:id="rId2"/>
    <sheet name="Conso" sheetId="2" r:id="rId3"/>
    <sheet name="EPICS" sheetId="5" r:id="rId4"/>
    <sheet name="Feuil2" sheetId="4" r:id="rId5"/>
    <sheet name="REVUE AU 2020 11 23" sheetId="6" r:id="rId6"/>
    <sheet name="Feuil3" sheetId="7" r:id="rId7"/>
  </sheets>
  <definedNames>
    <definedName name="_xlnm._FilterDatabase" localSheetId="0" hidden="1">US!$A$7:$Q$63</definedName>
  </definedNames>
  <calcPr calcId="145621"/>
  <pivotCaches>
    <pivotCache cacheId="0" r:id="rId8"/>
    <pivotCache cacheId="2" r:id="rId9"/>
    <pivotCache cacheId="3" r:id="rId10"/>
    <pivotCache cacheId="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M1" i="3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8" i="1"/>
  <c r="C11" i="3"/>
  <c r="C8" i="3"/>
  <c r="C10" i="3"/>
  <c r="C7" i="3"/>
  <c r="C6" i="3"/>
  <c r="C14" i="3"/>
  <c r="C12" i="3"/>
  <c r="C13" i="3" l="1"/>
  <c r="D13" i="3" s="1"/>
  <c r="C5" i="3"/>
  <c r="D5" i="3" s="1"/>
  <c r="C9" i="3"/>
  <c r="D9" i="3" s="1"/>
  <c r="L2" i="3" l="1"/>
</calcChain>
</file>

<file path=xl/comments1.xml><?xml version="1.0" encoding="utf-8"?>
<comments xmlns="http://schemas.openxmlformats.org/spreadsheetml/2006/main">
  <authors>
    <author>Auteur</author>
  </authors>
  <commentList>
    <comment ref="D7" authorId="0">
      <text>
        <r>
          <rPr>
            <sz val="9"/>
            <color indexed="81"/>
            <rFont val="Tahoma"/>
            <family val="2"/>
          </rPr>
          <t>Peut être identique pour plusieurs US</t>
        </r>
      </text>
    </comment>
    <comment ref="J7" authorId="0">
      <text>
        <r>
          <rPr>
            <sz val="9"/>
            <color indexed="81"/>
            <rFont val="Tahoma"/>
            <family val="2"/>
          </rPr>
          <t>Peut être identique pour plusieurs US</t>
        </r>
      </text>
    </comment>
    <comment ref="K7" authorId="0">
      <text>
        <r>
          <rPr>
            <sz val="9"/>
            <color indexed="81"/>
            <rFont val="Tahoma"/>
            <family val="2"/>
          </rPr>
          <t>Contexte applicable pour le besoin. Par exemple : ne concerne que la santé, ou santé &amp; prévoyance.</t>
        </r>
      </text>
    </comment>
  </commentList>
</comments>
</file>

<file path=xl/sharedStrings.xml><?xml version="1.0" encoding="utf-8"?>
<sst xmlns="http://schemas.openxmlformats.org/spreadsheetml/2006/main" count="470" uniqueCount="163">
  <si>
    <t>SYNAPSE lot 1 Santé Déléguée : Epic &amp; User Stories</t>
  </si>
  <si>
    <t>USER STORIES</t>
  </si>
  <si>
    <t>EPIC</t>
  </si>
  <si>
    <t>Type d'US</t>
  </si>
  <si>
    <t>Lot</t>
  </si>
  <si>
    <t>Titre</t>
  </si>
  <si>
    <t>Poids</t>
  </si>
  <si>
    <t>Description générale</t>
  </si>
  <si>
    <t>Contexte</t>
  </si>
  <si>
    <t>Maquettes écran</t>
  </si>
  <si>
    <t>Tech</t>
  </si>
  <si>
    <t>Constitution du fichier référentiel contrat</t>
  </si>
  <si>
    <r>
      <t xml:space="preserve">Traitement de génération du référentiel contrat, à partir de ACCAPULCO ou à partir de l'Infocentre, dans un objectif de publication à SYNAPSE pour prise en compte.
</t>
    </r>
    <r>
      <rPr>
        <u/>
        <sz val="11"/>
        <color theme="1"/>
        <rFont val="Calibri"/>
        <family val="2"/>
        <scheme val="minor"/>
      </rPr>
      <t>Fréquence envisagée :</t>
    </r>
    <r>
      <rPr>
        <sz val="11"/>
        <color theme="1"/>
        <rFont val="Calibri"/>
        <family val="2"/>
        <scheme val="minor"/>
      </rPr>
      <t xml:space="preserve"> hebdomadaire.
</t>
    </r>
    <r>
      <rPr>
        <u/>
        <sz val="11"/>
        <color theme="1"/>
        <rFont val="Calibri"/>
        <family val="2"/>
        <scheme val="minor"/>
      </rPr>
      <t>Type de génération :</t>
    </r>
    <r>
      <rPr>
        <sz val="11"/>
        <color theme="1"/>
        <rFont val="Calibri"/>
        <family val="2"/>
        <scheme val="minor"/>
      </rPr>
      <t xml:space="preserve"> full</t>
    </r>
  </si>
  <si>
    <t>Constitution et conservation des logs de traitement</t>
  </si>
  <si>
    <t>Logs de Chargement, logs de transcodifications, logs d'émission de fichier vers le SI, …. Tous les traitements automatiques.</t>
  </si>
  <si>
    <t xml:space="preserve"> - Généré en sortie du back-office post paiement</t>
  </si>
  <si>
    <t xml:space="preserve"> - Progiciel IN2. Exports fichier fournis pour alimenter Infocentre, éventuellement réutilisable.</t>
  </si>
  <si>
    <t>Constitution du fichier / appel WS de transco REF</t>
  </si>
  <si>
    <t xml:space="preserve"> - Console pilote en cours de réalisation en interne.</t>
  </si>
  <si>
    <t>Presta Santé - Transfert des flux pivots de prestation Santé de Bridge vers Synapse</t>
  </si>
  <si>
    <t>US technique de transfert de fichier</t>
  </si>
  <si>
    <t>Presta Santé - Transfert du référentiel contrat vers Synapse</t>
  </si>
  <si>
    <t>US technique de transfert de fichier.</t>
  </si>
  <si>
    <t>Presta Santé - Transfert des transcos Dreamer vers Synapse</t>
  </si>
  <si>
    <t>Presta Santé - Transfert des transcos REF vers Synapse</t>
  </si>
  <si>
    <t>US</t>
  </si>
  <si>
    <t>Presta Santé - traitement de masse chargement référentiel contrat</t>
  </si>
  <si>
    <t>Presta Santé - traitement de masse chargement recyclages DREAMER - toutes règles</t>
  </si>
  <si>
    <t>intégration nouveaux recyclages</t>
  </si>
  <si>
    <t>Presta Santé - traitement de masse chargement  recyclages REF - toutes règles</t>
  </si>
  <si>
    <t>Toutes Prest - traitement de masse chargement d'un fichier pivot</t>
  </si>
  <si>
    <t xml:space="preserve"> - archivage OK-KO, supervision sur KO
 - conservation nom fichier, date chargement</t>
  </si>
  <si>
    <t>1. identification de doublon de fichier :
     - mêmes nb/montant de prestations (date, montant, assuré/bénéficiaire)
     - intégrer les différents types de norme : ADS / DCS
2. Chargement du fichier ADS / DCS :
      - stockage de l'ensemble des données, avec stockage en double pour tout champ recyclable (valeur initiale, valeur recyclée)
      - rattachement de la prestation au fichier pivot.</t>
  </si>
  <si>
    <t>même traitement de masse que précédemment, complété pour traiter aussi les pivots DCS, en fonction des flux reçu des délégataires.</t>
  </si>
  <si>
    <t xml:space="preserve"> - existence client &amp; contrat
 - régime trouvé &amp; autorisé =&gt; nécessaire ?
 - nature correcte de risque du contrat
 - entité juridique correcte</t>
  </si>
  <si>
    <t xml:space="preserve"> - date de prestation compatible avec statut contrat
 - soins ayant plus de 2 ans avec mt de prest&gt;0.
 - délai de remboursement &lt; 2 ans
 - pas de doublon de prestation à l'unité ? (fonctionnalité probable mais périmètre à affiner, notamment sur l'ajout de notions de blocage / déblocage)</t>
  </si>
  <si>
    <r>
      <t xml:space="preserve"> - traitement appelé à partir de l'écran de création/modification/suppression d'un recyclage.
 - rapprochement DG + siret + raison sociale + contrat =&gt; entité + siret + contrat pour un DG + siret + raison sociale + contrat donné.
</t>
    </r>
    <r>
      <rPr>
        <i/>
        <u/>
        <sz val="11"/>
        <color theme="1"/>
        <rFont val="Calibri"/>
        <family val="2"/>
        <scheme val="minor"/>
      </rPr>
      <t>Entrée :</t>
    </r>
    <r>
      <rPr>
        <sz val="11"/>
        <color theme="1"/>
        <rFont val="Calibri"/>
        <family val="2"/>
        <scheme val="minor"/>
      </rPr>
      <t xml:space="preserve"> prestations
</t>
    </r>
    <r>
      <rPr>
        <i/>
        <u/>
        <sz val="11"/>
        <color theme="1"/>
        <rFont val="Calibri"/>
        <family val="2"/>
        <scheme val="minor"/>
      </rPr>
      <t>Sortie :</t>
    </r>
    <r>
      <rPr>
        <sz val="11"/>
        <color theme="1"/>
        <rFont val="Calibri"/>
        <family val="2"/>
        <scheme val="minor"/>
      </rPr>
      <t xml:space="preserve"> prestations mises à jour</t>
    </r>
  </si>
  <si>
    <t xml:space="preserve"> - traitement global sur toute la base, par traitement de masse, des transcodifications
 - rapprochement DG + siret + raison sociale + contrat =&gt; entité + siret + contrat
Entrée : prestations + table recyclage
Sortie : prestations mises à jour</t>
  </si>
  <si>
    <t>Presta Santé - Ecran de recherche des lignes de recyclage</t>
  </si>
  <si>
    <t>Presta Santé - Ecran de recherche des lignes de recyclage - enrichissement</t>
  </si>
  <si>
    <t>multi-page, filtre complexe, export de lignes de recyclages …</t>
  </si>
  <si>
    <t>Presta Santé - Ecran de recherche des lignes de recyclage - fonction d'import</t>
  </si>
  <si>
    <t>fonctionnalité d'import en masse de de lignes recyclages</t>
  </si>
  <si>
    <t>Presta Santé - màj lignes de recyclage - Ecran modif données de recyclage</t>
  </si>
  <si>
    <t>Formulaire de saisie de la modification + validation du formulaire : contrat cible soit connu du référentiel, …
Capacité de suppression d'un recyclage (avec impact éventuels sur les prestations valides recyclées),
Capacité de définir une date de début et/ou de fin de prestation pour lesquelles appliquer cette règle (point à confirmer).
Jeu post modification de l'action de transcodification.
=&gt; Mettre en relation avec l'US  traitement de masse Application règles recyclage</t>
  </si>
  <si>
    <t>Presta Santé - màj ligne de recyclage - Ecran consultation du référentiel</t>
  </si>
  <si>
    <t>Presta Santé - traitement de masse générateur de recyclage</t>
  </si>
  <si>
    <r>
      <t xml:space="preserve"> - si aucune ligne recyclage compatible avec ligne, et qu'il existe dans le Référentiel Contrat un unique contrat pour le SIRET, la Raison Sociale (sécurité pour s'assurer qu'il n'y a pas erreur de saisie du SIRET) et le Risque déclaré dans la prestation, alors une nouvelle ligne de recyclage est à créer pour remplacer le contrat inconnu de la ligne de prestation par le contrat trouvé dans le référentiel.
</t>
    </r>
    <r>
      <rPr>
        <i/>
        <u/>
        <sz val="11"/>
        <color theme="1"/>
        <rFont val="Calibri"/>
        <family val="2"/>
        <scheme val="minor"/>
      </rPr>
      <t>Entrée :</t>
    </r>
    <r>
      <rPr>
        <sz val="11"/>
        <color theme="1"/>
        <rFont val="Calibri"/>
        <family val="2"/>
        <scheme val="minor"/>
      </rPr>
      <t xml:space="preserve"> prestations + réf contrat + table recyclage
</t>
    </r>
    <r>
      <rPr>
        <i/>
        <u/>
        <sz val="11"/>
        <color theme="1"/>
        <rFont val="Calibri"/>
        <family val="2"/>
        <scheme val="minor"/>
      </rPr>
      <t>Sortie :</t>
    </r>
    <r>
      <rPr>
        <sz val="11"/>
        <color theme="1"/>
        <rFont val="Calibri"/>
        <family val="2"/>
        <scheme val="minor"/>
      </rPr>
      <t xml:space="preserve"> table recyclage</t>
    </r>
  </si>
  <si>
    <t>Presta Santé - Ecran de validation du paiement des prestas valides à un délégataire</t>
  </si>
  <si>
    <t xml:space="preserve"> - sélection du délégataire
 - bouton pour générer le bordereau pro-forma
 - si OK, génération nouvelle ligne paiement rattachant toutes les prestas valides</t>
  </si>
  <si>
    <t>qu'avec les prestations, sans présentation</t>
  </si>
  <si>
    <t>en ajoutant les rejets &amp; les instances, sans présentation</t>
  </si>
  <si>
    <t>Presta Santé - Génération bordereau XLS - sécurisé &amp; formaté, avec option proformat</t>
  </si>
  <si>
    <t>Presta Santé - Ecran de recherche des bordereaux</t>
  </si>
  <si>
    <t>Presta Santé - Ecran de recherche des bordereaux - enrichissement</t>
  </si>
  <si>
    <t>multi-page, filtre complexe, export bordereaux …</t>
  </si>
  <si>
    <t>Presta Santé - Ecran de création de bordereau</t>
  </si>
  <si>
    <t xml:space="preserve"> - synthèse données, bouton générer bordereau final quand CR ok</t>
  </si>
  <si>
    <t>Presta Santé - Ecran annulation de bordereau</t>
  </si>
  <si>
    <t>Fonctionnalité d'annulation d'un bordereau non payé</t>
  </si>
  <si>
    <t>Presta Santé - traitement de masse chargement confirmation paiement</t>
  </si>
  <si>
    <t>Pour vérifier que paiement est bien réalisé.</t>
  </si>
  <si>
    <t>Presta Santé - Ecran de recherche listant les prestations avec leur montant de prest, leur statut, leur pivot source, leur éventiel bordereau cible.</t>
  </si>
  <si>
    <t>Filtrer notamment par :
 - période de survenance (entre 2 dates)</t>
  </si>
  <si>
    <t>Presta Santé - Ecran de recherche listant les prestations avec leur montant de prest, leur statut, leur pivot source, leur éventiel bordereau cible - enrichissement</t>
  </si>
  <si>
    <t>multi-page, filtre complexe, export prestations … (permet comparaison avec mail délégataire reçu synthétisant l'envoi PRDG réalisé)</t>
  </si>
  <si>
    <t>Presta Santé - Synthèse des prestations filtrées : nombre, montant total de prest, leur montant en instance, bloqué, valide, payé, rejeté.</t>
  </si>
  <si>
    <t>Presta Santé - Ecran de recherche des gestionnaires</t>
  </si>
  <si>
    <t>Presta Santé - Ecran de mise à jour d'un gestionnaire</t>
  </si>
  <si>
    <t>Limité aux profils administrateurs, permet d'autoriser la gestion de certains délégataires uniquement, de limiter le montant max validable d'un bordereau.</t>
  </si>
  <si>
    <t>Presta Santé - Transfert export Base Synapse vers Infocentre</t>
  </si>
  <si>
    <t>Somme de Poids</t>
  </si>
  <si>
    <t>Types d'US :</t>
  </si>
  <si>
    <t>Lots</t>
  </si>
  <si>
    <t>Total général</t>
  </si>
  <si>
    <t>Notification de paiement : constitution du fichier de confirmation de paiement</t>
  </si>
  <si>
    <t>Initialisation du référentiel SYNAPSE à partir de Dreamer pour le 1er délégataire</t>
  </si>
  <si>
    <t>Initialisation du référentiel SYNAPSE à partir de Dreamer pour tous les délégataires santé</t>
  </si>
  <si>
    <t>Chargement en A&amp;R
Suppression logique (désactivation) des recyclages caduques, avec impact éventuel sur les prestations valides.</t>
  </si>
  <si>
    <t>Presta Santé - Action de transcodification TP/IHM propagation sur les lignes de prestations en instance correspondant à la transco saisie (nouvelle transco).</t>
  </si>
  <si>
    <t>Presta Santé - Action de transcodification TP/IHM propagation sur les lignes de prestations en instance correspondant à la transco modifiée.</t>
  </si>
  <si>
    <t>Presta Santé - Action de transcodification TP/IHM propagation sur les lignes de prestations en instance correspondant à la transco supprimée.</t>
  </si>
  <si>
    <t>Presta Santé - Traitement de masse de transcodification Batch sur chargement fichier de prestation</t>
  </si>
  <si>
    <t>Presta Santé - Traitement de masse de transcodification Batch sur chargement de référentiel contrat</t>
  </si>
  <si>
    <t>Le chargement de référentiel permet d'identifier les transcos qui ne sont plus valides. La désactivation de ces transcos engendre l'annulation des transcos sur les prestations en instance.</t>
  </si>
  <si>
    <t>Affichage des données filtrées selon les éléments à recycler : liste des contrats potentiellement éligible en cible de recyclage.</t>
  </si>
  <si>
    <t>Presta Santé - Génération bordereau XLS - qu'avec la liste des prestations</t>
  </si>
  <si>
    <t>Presta Santé - Génération bordereau XLS - en ajoutant les rejets &amp; les instances</t>
  </si>
  <si>
    <t>sécurisé &amp; formaté, avec option proformat. Toujours de l'excel ou bien un autre format de fichier plus sécurisé ?</t>
  </si>
  <si>
    <t>Presta Santé - Génération des données bordereau pour alimenter le Back-Office</t>
  </si>
  <si>
    <t>Presta Santé - Consommation des données bordereau par un robot pour alimenter le Back-Office ACCA</t>
  </si>
  <si>
    <t>Presta Santé - Consommation des données bordereau (WS ? Autre ?) pour alimenter le Back-Office CLEVA</t>
  </si>
  <si>
    <t>Prévoir une contribution robot ACCA dans le chiffrage projet</t>
  </si>
  <si>
    <t>Presta Santé - Formatage BO cible des données bordereau</t>
  </si>
  <si>
    <t>Presta Santé - Ecran de détail d'une prestation</t>
  </si>
  <si>
    <t>Ecran d'administration gestionnaire</t>
  </si>
  <si>
    <t>ATTENTION perfs</t>
  </si>
  <si>
    <t>Presta Santé - Ecran de gestion des règles de droits du gestionnaire</t>
  </si>
  <si>
    <t>Chaque gestionnaire est limité à la gestion d'un portefeuille limité de délégataires, et, pour chacun il est susceptible d'avoir un plafond de montant de paiement autorisé.</t>
  </si>
  <si>
    <t>Presta Santé - Mise en place SSOX</t>
  </si>
  <si>
    <t>Presta Santé - Accès à l'application via LAVANDE</t>
  </si>
  <si>
    <t>Complexité de mise en place ? Besoin en terme de sécurité ? Est-ce qu'il est déployé sur les postes de travail des gestionnaires ?</t>
  </si>
  <si>
    <t>4 notions : prestations, bordereau, recyclage, gestionnaire.
Réserve sur la manière d'alimenter l'infocentre : faut-il des tables de référence complémentaires ? Autre ?</t>
  </si>
  <si>
    <t>Evolutions lot 2</t>
  </si>
  <si>
    <t>Evolutions lot 3</t>
  </si>
  <si>
    <t>Poids CANG</t>
  </si>
  <si>
    <t>Simple</t>
  </si>
  <si>
    <t>Moyen</t>
  </si>
  <si>
    <t>Complexe</t>
  </si>
  <si>
    <t>Étiquettes de lignes</t>
  </si>
  <si>
    <t>(vide)</t>
  </si>
  <si>
    <r>
      <t xml:space="preserve">Presta Santé - traitement de masse de chargement de fichier </t>
    </r>
    <r>
      <rPr>
        <b/>
        <sz val="11"/>
        <color theme="1"/>
        <rFont val="Calibri"/>
        <family val="2"/>
        <scheme val="minor"/>
      </rPr>
      <t>pivot ADS</t>
    </r>
  </si>
  <si>
    <r>
      <t xml:space="preserve">Presta Santé - traitement de masse de chargement de fichier </t>
    </r>
    <r>
      <rPr>
        <b/>
        <sz val="11"/>
        <color theme="1"/>
        <rFont val="Calibri"/>
        <family val="2"/>
        <scheme val="minor"/>
      </rPr>
      <t>pivot DCS</t>
    </r>
  </si>
  <si>
    <t>SIMPLE</t>
  </si>
  <si>
    <t>MOYEN</t>
  </si>
  <si>
    <t>COMPLEXE</t>
  </si>
  <si>
    <t>Entre 3 - 5 Jrs</t>
  </si>
  <si>
    <t>Entre 4 - 6 Jrs</t>
  </si>
  <si>
    <t>Entre 7 - 9 Jrs</t>
  </si>
  <si>
    <t>JH  Dev / TU</t>
  </si>
  <si>
    <t>Abaques</t>
  </si>
  <si>
    <t>00-Gestion des référentiels</t>
  </si>
  <si>
    <t>01-Transfert des flux vers Synapse</t>
  </si>
  <si>
    <t xml:space="preserve">05-Recyclage prestation </t>
  </si>
  <si>
    <t>06-Gestion des lots paiements
&amp; Envoi S.I. &amp; Edition Bordereau</t>
  </si>
  <si>
    <t>07-Consultation des prestations</t>
  </si>
  <si>
    <t>08-Gestion des droits (profils, habilitations)</t>
  </si>
  <si>
    <t>09- Infocentre (reporting)</t>
  </si>
  <si>
    <t>Nbre US par Niveau complexite</t>
  </si>
  <si>
    <t>JH  Compl. Avec Abaq.</t>
  </si>
  <si>
    <t>Presta Santé - Transfert des confirmations de paiement vers Synapse</t>
  </si>
  <si>
    <t>02-Intégration Référentiel Contrat
&amp; Règles de recyclages</t>
  </si>
  <si>
    <t>03-Gestion des transcodifications</t>
  </si>
  <si>
    <t>04-Qualification des prestations</t>
  </si>
  <si>
    <t>Presta Santé - traitement de masse Qualif données recyclées  - contrôles niveau contrat</t>
  </si>
  <si>
    <t>Presta Santé - traitement de masse Qualif données recyclées  - contrôles nveau prestation</t>
  </si>
  <si>
    <t xml:space="preserve">Charges </t>
  </si>
  <si>
    <t>Presta Santé - Transfert export Base Synapse vers Infocentre (4 tables)</t>
  </si>
  <si>
    <t>JH Devs/TU Macro estimé</t>
  </si>
  <si>
    <t>Lot 1 - Prestations santé (pour un délégataire)</t>
  </si>
  <si>
    <t>Lot 2 - Prestation santé (Extension tous délégataires)</t>
  </si>
  <si>
    <t xml:space="preserve">Lot 3 : complément fonctionnel </t>
  </si>
  <si>
    <t>Entre 1 - 3 Jrs</t>
  </si>
  <si>
    <t>Entre 4 - 7 Jrs</t>
  </si>
  <si>
    <t>PRIORITE</t>
  </si>
  <si>
    <t>P0</t>
  </si>
  <si>
    <t>P1</t>
  </si>
  <si>
    <t>P3</t>
  </si>
  <si>
    <t>Commentaires</t>
  </si>
  <si>
    <t>A valider avec le métier en termes d'acceptation</t>
  </si>
  <si>
    <t>Très dégradé si non réalisé dans lot1</t>
  </si>
  <si>
    <t>Si non retenue nécessité de tout traiter manuellement.
Impact fort suivant le délégataire  choisi</t>
  </si>
  <si>
    <t>Peut être loti</t>
  </si>
  <si>
    <t>A lotir autres fonctions complexes</t>
  </si>
  <si>
    <t>A affiner suivant la maquette:; identifier les critères minimim de recherche.</t>
  </si>
  <si>
    <t>Presta Santé - Ecran de connexion  (gestion renouvellement ..)</t>
  </si>
  <si>
    <t>Gère les profils des gestionnaires
Autoriser les gestionnaires à utiliser l'application sur tout ou partie des délégataires, avec des montants maximum de paiement pour chaque gestionnaire&amp;délégataire.</t>
  </si>
  <si>
    <r>
      <t xml:space="preserve">A échanger pour valider le lotissement
</t>
    </r>
    <r>
      <rPr>
        <b/>
        <sz val="11"/>
        <color theme="1"/>
        <rFont val="Calibri"/>
        <family val="2"/>
        <scheme val="minor"/>
      </rPr>
      <t xml:space="preserve">&gt; Info centre des collectives : P1 ECOL.
</t>
    </r>
    <r>
      <rPr>
        <b/>
        <u/>
        <sz val="11"/>
        <color theme="1"/>
        <rFont val="Calibri"/>
        <family val="2"/>
        <scheme val="minor"/>
      </rPr>
      <t>Hypothèse :</t>
    </r>
    <r>
      <rPr>
        <b/>
        <sz val="11"/>
        <color theme="1"/>
        <rFont val="Calibri"/>
        <family val="2"/>
        <scheme val="minor"/>
      </rPr>
      <t xml:space="preserve">
&gt; Copie complète de la base dans le Lot 1  vers l'info centre
&gt;</t>
    </r>
  </si>
  <si>
    <t xml:space="preserve">Somme de Charges </t>
  </si>
  <si>
    <t>Étiquettes de colonnes</t>
  </si>
  <si>
    <t>E</t>
  </si>
  <si>
    <t>Priorités</t>
  </si>
  <si>
    <t>Lot 1- Prestas. Santé - 1 Délég.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</si>
</sst>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9" fontId="1" fillId="0" borderId="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9" fontId="0" fillId="0" borderId="0" xfId="1" applyFont="1" applyFill="1" applyBorder="1" applyAlignment="1">
      <alignment horizontal="left" vertical="center" wrapText="1"/>
    </xf>
    <xf numFmtId="9" fontId="0" fillId="0" borderId="0" xfId="1" applyFont="1" applyBorder="1" applyAlignment="1">
      <alignment vertical="center" wrapText="1"/>
    </xf>
    <xf numFmtId="9" fontId="0" fillId="0" borderId="0" xfId="1" applyFont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0" fillId="0" borderId="0" xfId="0" pivotButton="1" applyAlignment="1">
      <alignment vertical="center"/>
    </xf>
    <xf numFmtId="0" fontId="1" fillId="0" borderId="0" xfId="0" applyFont="1" applyAlignment="1">
      <alignment horizontal="center"/>
    </xf>
    <xf numFmtId="9" fontId="10" fillId="5" borderId="0" xfId="1" applyFont="1" applyFill="1" applyAlignment="1">
      <alignment horizontal="center"/>
    </xf>
    <xf numFmtId="43" fontId="0" fillId="0" borderId="0" xfId="2" applyFont="1"/>
    <xf numFmtId="0" fontId="8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pivotButton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9" fillId="0" borderId="1" xfId="0" applyFont="1" applyBorder="1" applyAlignment="1">
      <alignment horizontal="left" indent="1"/>
    </xf>
    <xf numFmtId="0" fontId="9" fillId="0" borderId="3" xfId="0" applyFont="1" applyBorder="1" applyAlignment="1">
      <alignment horizontal="left" inden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3"/>
    </xf>
    <xf numFmtId="43" fontId="1" fillId="0" borderId="0" xfId="2" applyFont="1"/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15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29" name="AutoShape 5" descr="data:image/png;base64,iVBORw0KGgoAAAANSUhEUgAAAMgAAAB9CAYAAADnXyxYAAAAAXNSR0IArs4c6QAAAARnQU1BAACxjwv8YQUAAAAJcEhZcwAADsMAAA7DAcdvqGQAAEzpSURBVHhe7b1HcKTJkibWd972RNsbaba87XXJC3napdmuGW0OnCVpXIodG9s9cN/sqPfmzb55M69f6+7qqupS0FolEgmtgRRAZiK11lprIKE1UFUf3SMzqwBUVnehAVThYcrNPP8//z/+CP/jD49w9/Dw+CS66oPcuYTTk2Nsbb1ANnuA46MTeONb8MQ2wfDixQvEY3GcnJzg5cuXODg4ENefP3/+jx4PDw9wdHSEvb1dHFP9HNH/3d09qqtjcf3o6Binp89xsL+P/b09Sn8o0nGdvnz5QtxnePniOY6OT8Q536sB58H1Xbv2gtLx+SnlcXxcebYG/H0OD/bxsvqf09Sj+R87MnAdVs5folhcxfr6prjG7btA/8vrG+L/J52mZnyv/gec0odTLx/gj/5dL45296Gyb0Dt2obDbhYZuhwu7GzvYHNzE/v0sbu7u8X1i4X/Y8IXVJmrhRzsVDcuF6MbXkKb1YxcvgB/IAy/ywaz1YFwNAqr2YxCLgOXxwu324PNrW143W5YLRZKG4TL7YTT5oDX64UvGEYmEYE/FEcqkYDT6YTLacfO7gFOiOEcNhOVY0ciEafrLripfKPZgnQyhVDQL+hJZfLig9ej/R8rcoeztKzD2tq6qBuGr755ikw2T7xS+W802eD2BMT5J4lCFvqAFxvbu8iV1hGMZFDe2iIWq3AaA/dalWOFw7inYuACa5z4Y8hp3iVdDV/UuXYORX51rp9BUWad62fxXej6qQbGTFIPapVfD7hnZ+CyfwxqWZzNqfbeb4OzaT8yx5t4/rtU6qdy+vKN78H/P/lvf/tP8T8++Of4Z7/7J/jnX/xT/Hef/hP813/7X+Hfd/0/IhEP/ccnp+Kc4bA63HPGfNwjsaEGxzQK1aBGEKc52N/D/sHrexeBRY1a+kNKu3dwVL1zvjGJNFzm7g6leZ3fyWmFvrNlbpTXcHhSefnXlfK6wbx48RL7lA/34vz/LNTS8HPFYukVE5xWyzkLr/N7gXK5XL36Gl7ffyloWitvkGh0REP6ejVFBZ5T3meZrfbcR7w+PKA2UyytivptmklAYc+J8xps0sAQisTEuS8QEmLWJ//N3/8z/J9Nf4TfSH6B34/+HT6T/iX+5cN/gT/p+Y8i4d7WOlRLSzDr9ZDLF7EoV4vrNTDrdSSaaaBfUWFxZh5aGub1K8bq3QoY9WqoFhahWF6Bj8QIk8mCpUU5VpYX0dzcRiPWayZbzefgdliwrFqBYmYKSysWOk5g5+B14yxkMjAZdFjRqLAwtwzTigJjkwvVuxVIhL2YX1RhZWUFJqJ9ZnwSifTZCnmBybEJ6A1WykeN+akJ9A+NkOhir96vgE67QrTPYEGpxopyAWMTc1AszGJudgFara6aqgJetwvTY+MYp3xNhhUsqrTVOxUwatVUhwq4vQHk8xnMUVqt3oS56Wlol1XQ641YVsphsXurT3yE64TDwyMEQmFx/m+/seEvGrmeT2Cg9shSkXJZS99sWdy3O90khpXxyf/x+N/i/279Y/xJ9x/jT3v+GP9vx/+K/73xj/Dr7r8l2TYIs80Ju8sr0OH2wUFHo8X+Cp0eknfpg9tddI/u252U1uk5l8ZG12rP2uge3xf/CbmxWKiM12kr91zVfF0eOqej1e6q0MLPV2lxeYPw+Eh294XE0UJprA63ODI9brrP9DG66T7nzfcsNkK7m66FRPmcP9/nc87XRDoDl8V0VZ4PwEs9Ch9r6V3eCn2cF6et1FOFVn6mVmdn66FGt03Q6KbzSjq+xs9WnqH79HHOPvcRrwf5u1qp3i2k55nMpGdQh2a2OkW7YD2R2yejidJyO+M29wl1pFcCVto3N86LC1eBtfVN2NwBpPNrSGZXz2G2uA7FkhbheBbrWzvY2iiTMpzHajGD3OomtjdKiCcyWF0tYu9wHzsba9jbPxAiHitlJC/SEFuia3vYLJewXl5FkUSew4M9IfYwbG+T/kVwckj5k152WLUyeb0++mWr06GwHrHItEp5bW5v4iUN3/skXr44rVz/CH/44PSG4PAE8cl+1WT7c0Em6YPeXLF0XQVOT0/gcjmRL5URS2aQyjFTlM5hnphgaHgM8/Jl7OwdIOK1wWQPYGVhCMPTc1jSaKAhcZCPfocB03MzWCUdw+/zYmpsFIMkQi2vaCAbGkYyHsGodBAavQZ9bc14+KwJ09MzkEokxIBppEI29EqkmFuYh49GGkl7AwKxFIljy/S8FGq1AW6rEUvLyxiWjcJm0UIiHUa2UJFxP8IfNjBzuP0RfGK2kahBooiLLviDUVJOfhr9wdirtLFEFhFqOBfTXBY5z3A0RaJSiIZCN2yuAA19fhKZfOfQ5Q2TSBIiUcSPcCwtyo4SDTxyROM1TIt7MToPhuMiX6YznsyK+3wU16r/k6kcDa1+JOgo7kWSdJ/yiCTEc5w2nsrTMSnyruTDZVMZdJ+f4/M4nYeovHrvd1sxEIqLuq9374Mi0RQIfRi6uD50Jgd1tAZ8EqSPn8iUEOQGQR+Ye+pEpvhWZFEnGIrAH8+/Q9pKvj+V7ixyWhavvIEw3ERsRdQ6P5LU8G3PX7ZMfv8kjVhvXP+JPLguQsRETl+0/vPXjD/v3d6OqdwarKQ7ecOpa8nz2uij5+OJFKyesJAk6qZ5R7wsTZwuSp2hye5FKlvAJxFiCh5KLA4viRYZxFIFkeBtyMSr1CtQaYzivF6aGnJe/jD1wj+R50VMUMNTq7WYV+leEfyu+HPL/DkYJ8bSGy2weyOIp2++vMq7Ja/t3ZjBFcplEpFdonHUS3MZvC76YukiQgESixXGS3//i3hZmjhdhI6DwxNIZvL4JEDiBDOJn447u/s4OjnFKSmdp89f4IAU1Od0PD59IXT5o2O6d3qKE752Upkf2d5hF4tToROwCwUrtQdHJ+La4fEJdvdIAT6tuFGc0DU+P6Z8OK+9/UMcHB6LZ9gEt72zJ/LjskSZpPAe0HVWlhk2t3cETfwsz6vwPUYuR5THZdN/nmmu3dvZJYWcFPqbwm3Kn2mud++6cYvef628Lo717v8c3Nnbv7Y6uk76+Jtz26l37zJ4WZr4WybTOeRKmyTie/EJD2FuXxiZ4iamRwexMDuB+w3duP/wIXxOK767/xgTsl78+S/+M5SLk2jolGF+dhp2swGdXRV3k67eXhxvZNEunYDJaBTzGwODQ1hanEYiv4HutkYsyhWkxMog7e/G+PQslTODbDoBs0mPRcUSNCsGHG6XwdOCf/Fn/wkuhwU9AzKYDHpRxv/wP/0rcVQolzAzNoRgMCR6b5PJhIWpUYyMDNGopofH5cCjBw/h8vkELeubO+K5uwL1JitvE9xG+i5L0/rGForlHWGG/yRTKGNqdoEYZANhrx2t3YOYJQaQSbrx1//5F/j7z77Ck2cNyGUz+Otf/CnaJNNQL6vQcP9z/MWvPxUZ/vUv/0Ycv/jic/yr//l/gWJWir/6u8/x+9/+GlqLG21NT9Hw8Fv8f7/6FF/+3V/h2/v38C/++3+Jzqbv8e//w3/C/W++wP/2J7/Ay6MdsFH117/8C3r2l/iL33yGp48f4nCzgH/zb/41rP4Mutub0dfZhl/91Z/jT//s11AtLyGbCOE3v/wrfPE9lXP/MzS09+Jvf/0rfP7Z76HSnZ/4+0OHmpvPbYXbSN9laeKphkJ5u8IgFSW9CA9p7sdVb9J68Dbrfq1w9litC2fcJ87CgkJZPXsNnAebexnY2a8Gz1/NLdTP6y1FvAKet7gTSHXNjqJ8rHv/Q+NtpO+SNPFoU1wtv2YQHkGUyytC4az5PV0nfIge5bb3sleB2/5ut5G+y9JUJhHrFYNEkznIVRphCjs42BccxMr0dSDndXYtQ81p8OJsM//je9dRdq3M63yP24K3/d1uI32XpYmdGs+NIDwHwNPqEWKUmrsFN9brQiZsd3sDkXAc2VwO0WgU5bUygqEgovE4EoSZZAoxOgq+qZPHZZGHynrX7wLe9ne7jfRdhiaGczoI+zeNjk+LuQdeBXcTMD3Si2+/foDuARm+/eYe5iZk0JjMaHz8PT7/8lt8+elXkEm6kF577dV7FTipvuhdhNsuPN5G+i4vYl1Q0tOkh7CSXhOFGJ4/PxWcdyUkwlhBele4cpk8PxMK4dTtrub486Bu3rcBibb93r4KkW+Bus+9L6Tyf4q+d4W3Gn3OQF0aLiK1QV4HchngxYOvGKRQ3sKzxhasbR1ANtCPz37zG/zNr/4em/uXy/THYHCwD7/99T+gr6sdTn+oevXmQK3W4PHjhxibGMP0vBzPvr0P6fgwPvvlbyCbGkNnZy8cRi2+f/gYAz19eNbcgsX5OXz22VcYGJBUc7m9IB0egVQ6AGl/H777+h69Qwc6u3vRKxmppviw8P0Xv0Nffze+f/AMkxPj6Gz6Affu3Ue3bAaTowMYkErQ1dSEhpYetDU2QyKRYKC/Hz2dHWhpbIRGb6JcjvGrX/49Otpb0NHahicPvkNnYxf+/C//Bg3PHkIyMlsp7F3g+Sb+r3/3H/HDd9+gq7sPPVRXg6Pj+Oo3/wWS0WFMLCgxOdSHOSU7ng5hZKAP6ztHFQaxOdkJ0CNcTVwOm/A/SUbD8FBDZnfuQqHws7FYLCJHekcmkyEdJIxELEZ6RxLr62Wsl8tYW1sTWKJy1jc2sLq6Kv6fPXI6zofPecUer8RbW6V7dL9cfV6ko+t8LBGGgwH4fZV12bzwJU7lTkxMIkx6j8frE3rQpGyAPoQNEbrm9QbEOm63xweP2yPyqfc+Hxq5HvL5PNw0Qvq8XoRC9J1cTvh8vH7GS+cflvba985l03A4PXDZbQhHYnA67GJNvZ3oKxSIfqKZaXc6HAgEAlTvfgSDQfg8bnGd1+dvbq7DZnMgGAjBYTOLa/F4gtLT9yN9lRfd8bevR8dZZJqyRA/T4SY6lPPTUOutVGd+xKIhKsMOrz9QbQc+eIkGm92Ftc39CoOwrwvPpkeTlQX+1w1sFWAwGI1IpxPIEbMUC0Uq3I18IYskvfTh0RF0Syqs7x4imUxid2sTUWrUW9tbsNps4vn1cgmxcBRmswXFVWKoUgHpXAH5Ygnl1SK9lAUbG5W1HHd5TUatPm8r3Eb6LkvT5lkRq+bByJ68JySzXTfUFCReHiufmyPxR4+x0RGYLTaYzEbqaZzIJKKwecPQazVw+31w2ozU4K2QLyphJMZaI6VpfnoMFnMlcojLbYHOsILf/cMXkCuWUKBeVafTUg/gF2Xd9rmCq8Btf7fbSN9laTpnxWLm8ASiiNAIctaK9fxMVBNeSXcWah30wd7OG3PbHOThLPwUcRxD6ufA3m7FgbEeXOUj7W5viyMHkjgLHCziLLBB4cfgpsYwYTY/EyjjtvXYd45B2Mw7IJEJ12eGzo4GtHR3o7ujFZ+Twt7a3oehwTY0d0vR1dUNj8eDb7/5Bs+eNsIT9GJMNormllZ0Nj+i609I+elGV2c/ugcGMUMjxttgMx/Ck6fNkKtWkEuGSXGTobX5KR7df4CpyVm0kXI2Na9Ce+tTUpq6oDbaqax+9A/PYWy4F0qFimgJVnM7D+wRcLS3jocPGkjpHsDgQA9+ePgEs1OT6Ovrw1ffP8LIsAT9/YNwGuTolk6S4t6JtpZOWEke7ScFc6ivEwMjMnz79X0cUSN8/LgBPS3P8NW392DSGdBH9LY1P4CkbwRffPkVmts60ds3gCaqi+FhKVSa8wEbrhMmR6X49rNP0Ul1/PiHhyB98tbAnWMQYebNrwkz70WTbCSRqp69hrM947uoLDU/mB+DWjbXMQ/DlbG/f3DGf+vq8OOm6hfIFd99mW1Nz6tRxyNCXfNkPRTv9iYt7L9WN/37xip9fKx7/0PgJWni73FuJj1X2oBEOoJkbu1GfbFUS3IMDQ2JMEFaqwP90kGYTDpYLQ5ML8zCTbqFxWpFKe5Fx8AIsrkSjUALwqqhXlZAoVyA3WImRo5CKVfSfxWMFiuMlMfMzAzlo8fM9Lwo6zk1mP2DPSwrFqmH74dBr8eK3oD5uUWUCjmsqHVQKeWwObxYVisxq1gm5V8Pq8lA6UxIp9OYW1TAolnEyPQCdvaPYTHqhN5kt1gwp5DD6XTBRO8STqYQ9nrh9XmIFquIlDg8PAqbbgFLGhNGRoZhtdnR1tqKJaIjEA5iYW4aDnrX+blZlHcub05fki/CarYgGPCLhVq3Ce7CCHLOF4tXES5pDWLVFXMaZ1aPs34WUl6cJwdE83s9CARDwhoVjqeQJcU6GCCF3OVDNBYlRggJV5RsktciszsKjWpen7juJOZJUqNlM2BpfYvy8iGZSongcX5qmMkkrytPIBZPislOHkFevnyOfCFPz0cor6IIBJErFBDx2WB1BbG2WkQqkxWNLBJNIEINN18oUtlBpLI5hIlWNhcHOARoLi/ySsXjiCfTxEApYgg/SqtMoxfxcJjyTyLg98EfjAhTbC6TRJCeTRHdnG82X0Ium0IiESPGdGKtRPVAImp5+1DoM6zjsD7BPVgN+Vvwkd+Jz/l4cHiI7a1NKisg6oW9nnlSrW79v2+sfu87NYKwFYtFrEgiRx/h5qxY7xNqZcaiYRGl8ehgF1tb2ziixsUryxjSxBws5oQjYZwcHYrg0tt07+jwBLvrxKjUqLf2WLh/SQySw94eM90LOs/ikFczErIdnhv1wVFFCdg/PMLp8YFY7cg05EtF+n+EYiFLDfuYrh+I66cnp+KjsYyaJGZjyCTjKG9tCDoOiMH5Potju1tbSCQTwjAijheMBbcNPsT3/im4LE3ndBBmEMabNvO+T2BGP9jdwqBsDMuLC9CQaDM8OIQH9x+S8t8KB4lWQ1IpvKR3+R169JMirzFYSHGXkfilwuT4GManZtDXL6XRLYGB/j6MjowiRuejY5NiwZhWLUe/RIJByRCUyxpkEnH09vZhbGwCU9Nz8Lqc0CwvYWxiBrOzUxiVTeJx4yNMTM5DMTeFmXm5CDzN+XGkRp71nxyRYdnsgrS3C/N0f3p2HLlUEZNTE5AvzGOcRM7bDh8Z5JLwISrsJiY8rwN4+L4q3MYGeBbuCoO8mkm/iwzCbhizw11o7BjG5PSYCBTntxvR2ycjhX4BysVZPG2lXnp2GgO9Ejx+9A2MBhPkCiXGJ+bQ0PAARr0WsrF5mDTT6B8Zx8RYN560jaC7t0VETbEaNOiXjqOj/Rk0KzpIB0cQIB1peLAPsuFpzMzOoKu7HQN9/Rgkpf264CODXB4uSxPPpCtUGrg8gdc6yF1iEN7Ehs28rJgxbK6/NsPyhjUickptGwEabFi3OD7cB/fvFUsebxL05uRCbQQorVWiuPP2CgwckaUGHL1lf3MVu4eVtLzBTiqdFefXAR8Z5PJwWZrYisUT6E4eQZg5OAp6PF2kjG6WQVaLWURCISxrV4RTYcDHm8jsYlg2LHZfUqvkyBXXEPL54Q8GhXMhO5DFIiHYzAak8quw2hzIZNIIB4KIpdLweFxQyBWwmC3VUrjMSuMMeTn4tg0+vw+RSAx6vU44TrLTGi/QCvm9sHn9SIU8sHvDiKbipHiXkQhHEI1GEAqGYPd4kU+EYXR5hLUqHE0IC1tptQSr3QEvla8nHScWC8FLFcrOlR6PUxgB1NqbmSzkaC3peAQrBgNs9H7Ht2gy/S4wCItYr6KasB3d6vQiFM+KwMxskmVLyXUh7+jDR4agzwUlNWaOfm40WagBu6jcFOYmx0WQrnQigslZJdSKGQwMShGJJ+FxO7GkWEQinYbTbsGy3op4NEwNw4V8Jk4KuBlmkwnBYGVHIC7rmN5je2cDK0vLsLuDWNEosaKzIEpKsUa9jEQqCdXiPCnJUXjCcUSIUecXlcKKtLSkgVa1SExJTEH5mu1OqJUK4SNmof/pfAlLShVMZrOwVjHTRWJxscUD9zg+FzFkIED/9WL+g9eo1Oiqh6wv1Y6184t4Ng3HKQsHPJgYHRMdhIpoOzqlZy8886Gw9r1vE16GJpYeVssbr5V0DhrHnrwcOI7FAf4AlcBxV0cWYXhPPmHfJ7xpOFvmRbhoHD0VlQExorwJVKnVUYjh9Mys/NEZMfRd/bH299/ub7Z3UAkezmLhzl59/7KTat2xiMcf+yLU6vdD48XvfRvwsjRxR1NaW3/TinWX5kF4Q9Ljg1188eXXkPT2YWJmGh3Nzfj008/x1ddfkDjmwKMffoDO4oZZu4AHD+5jdGKGlPUfMD4yhI7WJuFb9eCHZyTiefHg/n3he+Z2e9HQ2IyRISlhPx4+fiquS0cnsZpJ4LvvH6KjrRXtHX3QadSQDPSjtbUTPaSsP3vShgdP6X4nKfF93ejs7Yff68azhmZhVm5sfAppfy9GZlVob3wm/MRkIwNwWz148vQxxkbH8aippfqGtxfuioh1p828Fz1vX8OHFdaLxXdzC7noSXwWbmMDPAsfGeSS8CEqjLesVkwPYWJOI3zAlkgXSYS8mJych0ZrgN1iQN/wGOkUBsxOzaK9/ZnYek1nMEKrM6Orq1msLFMs6eG1azFD+olSPo7haQ2GhvuQypYQ8tgxr9RiUNIldoRSKVSIhUOYnRzDktYCo0GH0bEhyIZkNDpNVym7OnxkkMvDlRnkrpl5eeepna1NJJIZHJ+eIBLwidhIu7u7WC2tkpKeQiFfEEt9V0tr4J2mtjfLKG/voVgoYHNjDaViEVs7+ySq7WBn/wB725tIpdnlZFv4Y3F+q8USdnY2hcsJmwZZfl3f3EAy4EYit0rl7YjlxezPdV3wkUEuD1diEGYOjqzIIedvmkG2tjawvrEOp8MmdsdlJz7eZVajrphDLWYjEbeBMjVc9n8q0f1EKiOeScd5r5AiCiTrF9Y2UKDGmc5maBQwIp5IIlzdnJGhFhEjm0ojFI0Ik+5auSwmEHd2diivODY2N4kZOOR9Gmu5JOLUoIurBcFEa6vENNSwmZn84Qg2SzkEEmlsECOViKF2KY+j4yN4fD7kc2mxJnx9vYRsJi+e523h2CLocrtfKerXBWxpCYdCWF8rwevzirXatwnuHIPwgqnhsckbi4t1lrig3yMWLfHOPVaTFmajCXqrG3OjUlhcAbFx/uDAEJbkc3hCCqneaIbZZsHc7CwcTheifgtmJicxpzZBp9YgVypCuTAPt9cPQzUKPAMr6XsHm1DOLkBjcGBZNY9ZUn6dJDbNkcLuoYY1LhuC123Hit0Ln81MotM4spSffFGFxYlh2K0WLCwqoLfYIJ+ZIjpNJEYp4Y8kIF9YhHJJha3dPcwvzMHhctNz09CumOC2m2Aw6jDLW8Kp1W9Yz64DbGY9Bvt64fAF6H2msH90E6X8PLhzDMILptiC5Q3GhdjAE3ZnoRZtsQbH1dlkhnrLZc8GTODe7qyrMd+pKdAH1T3Mz8LZz8xmuXrwY6ZV4bJMZXGZ9eIq1Sh7WT2pHF++ul6xg1egdu0inFWg69F48Tn+OGfdqa+ElBeb4jc2K8EpanCtZVwFq3Vf+963Ai9J0xvu7vm1LTx51iSCxzGsLM/j26+/Rm//KOanZLjf0Iah/i58/fmXkGtMwqzZ1twolF3ZcC+6GprQ1tqGAakUf/Nffovp6XFSetshlQ4iTvrNOYvMywPhsyRpf4wn3QNiGWuXRIqWlnaYF0fwrK0XWqMdzx4/EQruvXuPRSytQekwPdeKbx40wELiTH9bKzq7OtFE5ajm5/Fnf/nX52aTb2Mvdp1g0Cyhs61dxJJaMTurV28H3IUR5NyCKR5BMoX1VwumzkKZ9IEKPCfRIl49f3e4OILwLP1NgugFqKzaZNrbiuPrtZFOzGCLswowzWd7lFuF9G4XvxFD3bQfAqv0vWtv/V7wkjS9MYKkc0XIRidJ1nZS46gv1lwFznJvOpGAbkUDt8MCh8NXWQq7ooeRdI2VFZ1Q3sPxMLRyOfqkNIKRrG8z6qHXG6Aked5hN2Nibh6rxQKldcPpckAhXyQdwCNcQWrAAeq4HJ/HBauN0GiARqOlMgzQ6XWwOx0IRsJY0WpJkfbA67JjjnSj2cVFhBP1ZtZvF2hUKrgcTkTDYWGBvE1w90YQUjqn5xUwU4NlHYQzq8dZPwsprxr3sk5QzOeQSKVFQw+63ejoHUCUmCZBGOTIi8kEiqU8gqR0s89TJBJBPMxR4BPiPBj0IxSLI5NKwen0iNV4Ab8fdpsD+ULhlbtAqZBHLJkSjoSJSEjMisfiMSTilD4SRSqVxGp5DeFwCKl0BrFIEA6rjerAhY319YpbAtHLR66PE+pV+D87QYoj/X91r4rn077tfm0ZbYXO55SO/3P9iHvV/+I9RD6VPM7WJy+53VhfE2v42deL6ee8z9X7h0Ki786NILxTLW+iwzt83hVXk/JaqerS/qaM9fL0CPvHp1gr5qtXXgNXDgM3XA6FWlqr9M48sm5vbwnxa2dnW7jEr9H9mgzH13l9Ootrp0f72D88Fstta/d4fmS1XBbnz6nR7+zu4nh3Det7vM68Mmqz8YHzZSPG5noZJ0T7+kZZ5HkWPkR9XgZuI32XpenOz6T7vE5IB/ognZiEZEAioqPMDvdD0j8ExZJSbAw6vaDCKF2bHh/D7z79Cr2UbnpyBt2k+M4uzCFMo4pkUIa5+UW0Njeir38QSuUCXevFmESGobFJDA5KMTTQgYArgJ6eHihWLFgYH8bTJ89EsOy+7m5MzckRIfGvqeGZ2Fo4Ho6gv6cdP9z7Ai09g1SWAjG3Hp19Q+geGoXVbMbs2DjaOrqQzCUp38HqW1XgI4NcHq7MILyBJ+80dVcY5LLAQ+uPwaXf4SWJT2dt1nXgvIn8zZHubfCRQS4PV2KQFCvp/T0weNIintR1w1ni3KRYLi7OYWZCiukpOfWO1FuT0j02Pomp6RnMz8/C4bND0t6FdupRZbJhTMmGsLCwgH6ZjJ4ZRS8d2eeJY2AtKhbR19uDyclZ6C3mailANBSie0osU4/f39eKTtkUxibGMT8zjy4aAZaUS+L+0swEugZk8AVCVA6NFnOLNLIsQq6UY3iIR5QpBAJBjA1KiE455HIFTKop3G/qxMTYBHSG12W+L/jIIJeHKzFIIBzHipFjRQVISb+ZuFh85HwP9ndJdt/CWnkVOxtr0OgNWF0rC3/9YqkkwuKwjM/xcTdJh2Afp6ODPRQpzQ7pAOwmUuJN4Tc3xXMHPGlGugCn26ZnhJJLuEtp/dToeQN5Lv+EuvONjXXCTeEKsknPM02c39bWFjYIxXFzi+is0L3J/0kH2NzewTGVw2Uk01ns7fIzm5QHP7cJXsLLug4rygJZz6Ajqw61hU78n/UboaNU0/E5r73h9Py80FXomZpxQDxDyNdr+fORDSnvqnC+dyS67qSSnsqviUVTd2Y9CDUyBo8vIJwNeV8RDhy3tb0pTKP54iryqQRCwQiMdpuIDr9WWkUmk0I0lkQ2FRNLfvO8tDcaEzG1kvEYYpEoYokEioUS7C4XHDYTHB43stmsWIbLPlhptpCVyrA4TIiFgiJsUHl9SwT65kiQ28So5fIaLLx0OJ8RC7aSET/imQJsDpswBqwW80ikcoKp2XrH+1gUV9co77gIKHCb4S6MILwFW2l9Fw6X724q6czo3NPPy+VIRHxQK1SwekIwmQ3wu51YMdiQjQYxJJVANj0L9bKaRrRVKBcXxfJavc0Nh8OKx/fvifhYqTRv+lJZf76okEOv02NZa4DTaYXb44FGswL9khp+UuyX5AtIZsvwkOL94P4DBMNRyJe1yMYjMNhcKBBjTk1PwR1hh8k1qEjcsxrUMLuD0C4rBJMtKeaRWd2GUa8T8zU2Kynu8wuYm52hEfS8m8ltg7vAIKvlTbj8MXgD4bvJIBdNo2+D0zr+YJeFAxIB3waHR6+X/p7V2estwWXR8l2ATdC3Ge4Cg2xu7xE/5BFPZu8mgzitFgz0dkPS24vOzja0trRBOqVEFx0bmpoQpdGDfbkaHz/EiGwAn35xXwSBaHragMdNLRgfG0RnRxt6B8cw0NaEnj4JJMPD8JI41vT4EZb1FjQ1NqGrqx+PH36JL7/8Fk1tPehobUSvrA+Pvn4otvbiWMMPv/saY1RG9/AYvv72WxqZHMimM3ja3gUJ5d3U0i6irvDE5pBsBE+ePMAR1dm93/8GLV2DGJNKobN6qm92OxvgWbgrDBJK5EiczlTNvAWS0Xmi8I4wyFXgXZfFnoWd7Yqj57tAXXeel+ev1SYs68FHBrk8XIlBONzO7BzJ3gYHXvxElI6fA/WIG5UMYXR8DCaLBaO8PQDHzp2aFessAiEvKbdhDPVLsUw6gWxyAk5vCBr5PBblS7DRM36vC/2DMqh1BsySDnERkok4XHY7RkZGIaUemPdH1OvUwltAp1bCSwr0PC+LVauEqbZHMigWa5ksNhFaKB6PY2RsAm6nW8T1XSD5P51IY5ho1cyNontoHGlSqnl31gTpFnMzi1ghWtxOB4bGiV4qW0H6wvLKzZiBFXOzMJAe5PG4wVFpbhPcOQZhX6zZeSVspMTepJm3do3Nluw/xdsfsGk3m8sinUyIXUh52wB/wCdMuoV8EQsLs4hQY+U4RaV8FkkSQwwmK/LZDEIBUrLHRsUzbAKt5c8WLPb5ytHzvNtqOBxBvpgXR3YBiUejYpdb3neErUmpZAbRWJzyyQkrEzMHh+KJRpNIJRLC3YRXN3LU9WIhh/GJMaK9QDRui11Xd3e3kc8VxJ4iHp9f5JVOxEQHwPZ0ngTkEUGYbekozLzCdFsJryS2Pqiae2vmXT6v+WFxmtq7cT1yVHk2VfM7cFC9QmlV5PsqzYfEOt/7g+MlaeK65KmIEOkgFRGr5ot1h8y83MgYityQd3bFtga7e/vYI0U46Pdijypse3NL+Gvt7WyJrQf2iHm4kXsDAayulkSlplMJlDe3xRr34toGXh5RXvtH2NnaEowbjUWQKxRxuLOOjR3Kc2uTni2L5bwMmXyJGI9p2CGGzVXmXXipbzaJYCRJ+ZZQ2mAGSyPLUR2pI+DtrdOko/C8Dq+l4TXzZ+E29tBn4TbSd1ma3tBB7pqSLsy8BxtYmJxFX083Bvt6YNToMTk2CZs3gKnxERE1cZG3FBgagMnpgdcfwdTkJGYVSiFS3f/uSwyPjmNyZArKFTXm6V4gGkcyEsCCQoUVg55EPDUmKE0kkUQuSc9PTUKjXhK79ertHjGfoaJzj8tLzBSD12mjvBdhNumxrLNghkYZt9tBTFjG/PQiHt37GuNz0zAYrOiXymiELcBusePkjFHuI4NcHq7MILymIJYq3BkGqefF+6Pw4qdpPP2xpb43MPK+Dbg+L/l27xXuHIMk0zm0d3RhTqV/Ywvn64CLxG2v5fDk4T3090nwtLkNstFh9FP5vKS2QzKO3r5+sfVaW0srRsYn8eD7zzA4PAm/24PuzjYMSmSkLI9gSDaIp4+e4tmzp1jbqoTvrEHA54R0SIbp6RkMDfbTc91o62lBU3MXnA4rRqnXb+vtQ1N7I9rbOhAjvcFtNaKzpxeSvl70Dw6JrdLC4QD6hiTQrRgRIZlfRb37YG8XhmjU6RtZQMcPX0LviSLosqG1sw/NjS0YHBuGZGAQLe3tVWquHxamJiDpH8DY+DjMDm/16u2AO8cgLAvzTku+G9yj8JWCxEdSPk8PNoVyeXjygnTYFzg8OhaKKt9n4HOe7DOZjeL/weGRWK57fHKKo50y1rYrS2oT8SgKq6ykkiJbLYPp5+0IxPYGF0aS2r+LPTDrJFzmWTi7Fzk/wX5i/NzFqIfsw1WDgM+F4+pt9gmr+WJV/KzonFAo6HSs0VC7XwM+r6VhqPhsPX/1n32x+IyVSd5SjmMFX+s3uwoSHZdRiN8LXpKmN5V0ErF4L4S7FZv3hBrUc8FALqcD7JAZTyQQtmsg19mFMs5B5UJ+vwgnlMtlEKURY356GuoVA11zk64RQjoeQyQShMsXEhuHZlJJhKIpOOwWEQuL43Hl0hFo9FbhyFgsFhFyO2FxenGwv4NIMAIv5ZNK8jYNbgQDQWTYshYKwK5XYHJJi0QqS3TGoNMoYLI4kGarHinp0aAPJoNJRIwvkS4SDoQwv6SgD339o/x1wof43j8Fl6XpDR1EMMgdWg9SMZ0+h9moE2bbUJQaciYFo5a3Q/CTmOWgStiBdlkJr5f+u9wimiKfRyJRasxeBL0uoRw/31vDgnJZ7CrLWzfnVzmIHTV8n5dEQT8ymSRsdhdVZkI4NxoMRiwtq7G/u410Jo/t7XUYTTZkiTF8PmJIKitOTOMhscwbDCPB2z7EwuIZl8sDh8MprF0+UuhtdgdsRiv1aCXYrA74ibHYVH2b4c4xSCyZhScQgSsQFz3vdUM94jY3K35He9SIWJxg2N+r7D5bg5of09ZbfJQ2tyum1HrA1qO9ozfLJUEHqVRlV9m3weGZbQ92z+wcdXD4OppITSTaq/pUHR5XaOUN/W8aWMTz+25XNMWzcOcYhKOadHb3YHHZ+F6U9PVCGgPtT/H4SQOaOvsxMTWO9oYmzExJ0d4/gr6+AbhJnOlobcejZw1oafheLEcN0rXWlkZIuknh7u4TO8f+/ne/x9fffInSxnklnbcsmJ+fQlNTE/XULjS3dmJ4bAxWGjlY12h68ghS6TBGxqQI+txo/qERbW1taHn2DCNTs2hrb0DA4cNXX3wFPynqDT88xeCoDN2k2PdQ2ZFkVCjIPYP9kEk60N/fD4lsDJ1trbjp5sGqSCLsR1dHl5jJN9he+2ndBrhzDBKMpUVcrFAsc2NKem2UuCycVYDrwfPTNzeTqc0q3yS8/BEz8rXW30Ws1udFqJv2Q2CVvndViN8LXpKmN5R0HkEkg0PQmlwkOlz/CMLWl9UUKcCkkDpsFnS0NYkACaMz07AYtHSUY35hFsrpMbjDaXR1dUKpUJAukMDg0AjUKiXJ50uQSnoxMTEFlVqPeCiI6YlRyJU6Ef9KKpPQ/UHIFxawvXcsfMoO9rYwOTGNQekgnHarCMagVquhUKkwMT4t3Fs6BnqwMLcIpXIRAVLGf/2rvyNFO4fl+UWidxnjo0M0si1AR8/fJpinUVe5SEq92Ux0J6pXbwfchRFk6+wIEggnoDVY4SYdhP2Nrn8EYfHnJXyk5LLfVKFQJEXzCCckt7NlifWRQiGPI/rPK/d49R+7ifP6iFKxJJbesol1Y70slr2yawfTyNHa8/EAopkS9vZ2Uab7mWxWKLHCFEqdPPtOrdMoxCF8ONjczt4+5VkQ/lXbmxvY2N4W+bBJl2PeZtJpbG1uIZsviv/r6+tipSEvv62NTB8U6b353XgilDdBTSWTWCd6bwVtjOJ737ERJJkpQKFchsMXu5GgDWKOYm8b/lBUrD2PhHyw223wR6MoEiME6JhKxoUTIdv0nW6P8F/iPfvY4pOlRsuKNXvNMnPweuHy6ho18hKSqSw21grCuhOPx5DNZGnEqohZDEHSRTKZXCXAXCAoGhVvmcB5ZnMFbO/uIRULCgPBisEB3s+DFe9A0Id0gsqkcpOJKA5u0zay1NlYLTYUcllsE+NuE9PfJrgLI8g5HSSVLYj9+Ux2rzCPXjewN+r+1jpUWhKHNMsYHR2Dze2Fj5RjvV4Nk9UDLYlJYY8NDn8Cy0oFlpdVQsTS0jMuUrL9wQCJFPPCHX5ZY8BWeRXyuVnolCSeLRthNRugIJFjaUlJI86hELH29jehVWrQ9OwRFMsKhMJxjI5NoUCjh9tmJ/HEBKN+BXKFipiElO7ZRRiX1FjW62GzWaHXGRGN+Egcm6AKuz2NkC1oG6UcVrR6IXqGoh9FrJ+CKzFIOJ6B2xeC1R28MXd3Bu7tanBI13bfYs8/q/6+q2p/1gjAZlAW6y7Oop+Fo8P9c+ZcBmbkGry4MFu+s38ozM61rSBq92slHB4ckvhWNfkevX4v7nDq1svPRapP3pgnEj0fSLxu2g+B1e/9ruLMe8FL0vSGiBVPZiAdGobe5qOe94aU9EQYvcMTGBuW4vPPPkX3oBQzc5Po7mhGa+8wOjtbMDbQiSWjGw8f3EdLczMsFocwBQ9JpRgdH0VTwxMaDRrQ3iNFgEaVpobH6GrvQS8p3z29nWhqbEZjwzOUNvaFufpobx0PHzZiUCJBc0c75sZG8ZtPP0PA58c3X3+N4ckxNDz8AV8/eAxJXw/sLi/uf/H3WHFG0fzsKQYHBjAyPg7NtAyf33sK6fAAnhI9Tx5/j/beIXz99Zciz+EZJXq7eqFTL2BesYTmplbc++L3+O7BDyjv3Iw1Lei2o523nKB3/7j9wU/DZWk6p6SHYmmk82UEo2nBaTcxgry9L78ivHzTs5UtcT81gpyF4tp69eyn4eiQlPnjyzeAGiV16+gyWK3Pi3Ct3+wqWKXvXXvr94KXpOmNEYTNvDxppjE6b2SikMWfjUKWejqbiN4+OSYVURQVWi181BMqtAboDTqYtEtI5tcwPj4m9IkSKeMz8wuwWyywWq2YmxnH3NyCCHKXI+V5cX4WJpsbfo8Ti4o5jI2O0rUFsZHOi+dUKXvbmF1QifyWVUpSzktiySyvSjRq1FCq1FjRmWGzGjEyOQOb3QKz0SgWSVkdblGujv677A5MTYxBr54RI8T49CJWV4ukA6xgemoWUV6RGAoKU/Gcapn0ljBc9F5Wos1uMWNeqYTf6YBkeLRaI1cHjXoZKyo5FlREz+gwDm5Rp33nRhBecrugVMPs9AsT4rWPIJzn0QGMFhsxhAsujw/ZQhGrpbyIKZVIZhEI+LBazIENBuFwGNkcB1Tj60Gk6JgvFoSVioOsxRJJsSQ3k83AbzXA7A4jnU4hm80JR8D1zW16D3b9eEGN2yn8n6LxuNjWgDe83N5apcatE9awRDIpygsEQpR/FMlURqweZJ8sdj7MEWPr1GrKIyDc3/1BSpdMY40YxEd6G8ewYppyuRx8Xjc46JyPylhfo/teeoaYkTcQjceicLu9pOdccXMeqk+O5JhKRGEnxmVzNS/EYg/pW9Fr8/e+ayNIIp2HweKEJ5i4ITMvKcPUo3ODY1hfK4gohfnyOjjEaKFUFMtL96rmSl6rzuesbGdzeVKAD8SOuJvUcA9IsT88OiIlvxJ+c//wUGxnsLZe2ZWW12qz13rNzMsetWzK5TyYaU6OKmUck6LLczAM+dWSOB6T6MRrz/nZHDEbW8JYVDuhOuFrLCaxr9oxlb9FZWWLJbw42EK6VDE+7FE5PAezs14QwcB5IvImgK1YOaqXly+YzgzSmVz1zu2AuzCCXDDzkohFSnolqsnNiFibNDpMLSgwNz2J9vYOyDU6YeJVyucgXzaSyDUOvXIGWlsQIzIpJifGqYcOi6DWKpUKK/oVuj6I4SG6N6tAPpWETNqPKRJbZJPzJHpNYXh4BOOkNG/tHYnGzTPpA/1DJBbJodYsUQ/uETvk9nR0QiIbhXpFWzEPLykxPixDKBLC+Mg4JkiEMpNoZNMt0fk8jDYHZsenoSN6u9vaEEsXoFLKMadQI2TTobVLQvf0mKW046NjsOoWYbIHMUT07ImR7PpBuyxHe0MDNGYr0TyE7YPr/24/F+4cg7APVpZ6vFD85nyxbkxJrwO8Wc1llPRrgQtm4ZpaziNP3Xr5uVitz4vAXsR1079vrNL3ruLMe8FL0sTf7LyIRTL1g8eNUKgNQqy5bqiZeaWTc6Qsy/H40QPqdXswSqOGfH4KPUOTkA1LMDM8AKMrgkbqGedmZqjH94tNZOampzFLCnl3VztkQ0OkuCsR8nowTCPI6OgMZudm0dvXhYG+fkzTCFHeIobkEeRwD6M04nx77z4pyzQCjUxgXqWDSaPC8EAfpmY54MIQGls7MDU+imAohkePHiHsc4pJQ5lkiJT8BTFyhf1+NDc8hj1awNLMJKWXoWdQCpV6BY+++xrZrfe7RmN6VCZGq0W5Qizmuk1wF0aQN3yx3P4IfKGbW3LLwBHQ90nkYHeTGrCP1OkJy/qVNLxgS3BwuSyOvFstb13A/TFP0gldZLuybmSPRond9TxWiSEYOA/21TohhVWMIFVxkXUGEUKHzvl5dmfhIwMbEJ6fHAtfK15NyfdYr+ERgNNkSBfh9zggxZh1GNYzRBq6xyOVoGGnoj9da729DUV9Vlz7WRfb3dmhY0VHqpv+fWP1e79rb/1e8JI0vTGCsC/Wwvw8nOHcjSjp3FD3SMF2ev3C+c/jtECr1cLidKGYz8Lm8sAf8MLndmJjexd6owmRcJQa4y50BiMiwRCCwSB8XheiUV46m0aRlFRhVQpExFYFFruV7nsRorTMCPySDNoVPTxWLWz+BLZ2NqA3mMSml1lSoKPhEOwOl9iOLZFICouQh2jKs3+Yh/KKRIX1SaPTCwbjVX5hKr+QScDlcmP38MP1lGaTid4hBoPJDIfDDl7af1vgLowg53WQSByLShVMrjD14JXgCGwpuS5k69DR7hbUeiMsRj2mZmbhJwaI83bPpDy7vGFSik1IRnzwR9Iw6LQwGg0isqGZlFA2zUbjMayol6BRq2Gw2LG9uQ71sgrWFTWWDA543Q6xzbOBGnt5c49GpWNsb5Wh0xlh1GsxMTGP9Z11WCg/7YoRq5kkKf9y4ezIW0wzoxjMFqRjIcyQeJdOhMQci3plBYFQSGy6uVoqIBRLYG5iBDF6jpmFod473yTygq9YJEDi4RjRkYZKqcDR6UsxotVL/76RR/161z8kXoYmdgPf2Np9zSDhWAoWhxfuQEz4+fAHYL+k60AePWoiVbG4Ko4MHLZz76jmC3VemWaRqgbH1ZHgp+Cw6iNVg7NiHMNzKoKZ5iLsvaOXLldcvS0V6r3zTSLXJ5udQ6FolYIK8PV66d831r73baGH8bI08bde39x5zSCxRAp9A1KojU66ef3mQl67sJaOY3B8Wii8X331JSQjo5iem0BXezO6JBOvfLFUBheePnmM5qYm6u3taGxqgZSU4dGxii9W4ytfLKfwxeokBbujuxdSUtibGprofs0Xi0Pi7OLBd99gVCZB39gk7n3/HWJeC1r7h6j3laG5uZUU7WE8bmxBf28XrDYbGp62oKO1E8rJUdx/8Bg90hE8fvSk+ia3A5hNY0Ev2ls++mK9K1xNxIplhC8W+2SxMnOtyiblxXm+2fdeF7yZ82tv3jcF8yOi5aoghuEqXCy9bh1cJ1br8yLUTfshsErfuyrE7wUvSVMdJT2PkbFxLOns1PPe1AiSgGrFAL/PQ711JwZlMkwsLMBpM2JqcQnKJQXU89MIxPOQSAagkJN+kMxieGwCeo2G9AYtRocHMTU1g2WNkfSVCGanJrCstcBiMmB8cgSyIRkWKc/dg9PKLPjBHpYX5ZihZ+KRGCRUpj+cwNjYGCnmZrhdFkwM9mFGtYxF0js4/FF3dzdSpPwrp2cwu6iCWmMgXWURA8NjRIMaapUKqVQCaip3fmYIboeN9DclZqjcqXll9Y1vHuQzU9Asa+BwOqlj+/EoLe8b7sIIcs7M6/WHoDXa4PBGbmg9yIFwHjTbHIhFI4jFE1jfYtPoFoKkABeLZeEguM874K5viGWzvCUC7ySbTCbFFgJb7JKSz6FYKiKT49WGhyIKesLvgD+WFdHYeTlvMpXCzh67lbAp9AUxAocMjYndajm8KG/OmIjHRRm8fUAykRRxszY5KjvnR/831nKktHtQXl8XfmC8KWeCxFAOLsebf7KvViZXxOHRAQI+L8ocrb1UEqsdWYatWw/XhVSfFX+5U+GLxn5kXGcfzbw/gpek6Y0RhH2xdEYzrO4QKTLvphRfBi5yLzslFgollPIFEYmQfZfiuRL8obCIk5WJE9OUiXmCQTE/EU/GUCqt4mBvX6wVX18tiPkHL90/2N1FoVig0eK8kn4be7Hrg5dw2J1YL69WF2pdXWy8TrgLI8g5HSQWT2FsahaaG/LFukicn0QbncEOq0ELhUqLVNQDtdFEo5hVmFA9Xjc8LjfMVjt+/+nvKa0OSoUcXl8YGuUi3P4wulvbEIxF0PLoESnZzeJFzsJdZhAWWVdzKaiUy1hYXAB7Y98muHMMwsp5MJq68eDVnC+LcPXh7Wr8u74cm2EvlvkGPX/oSO/E0VbK5Y3qW1egbtoPgbex7i9J0xsiFm90/8PjZ8LMe9ORFU36Zfzw4Ht0dfeis6sXbe3tGOjqwtTIAO7dfygm8h4/aYR8dhZf/O4f4A6l0DvYiScPv0fDs2cwm5149ugJ5man0dbagYmZcXzz2Ve49+A+HJ7XPkmX7TH+0MCgWUJnG9XdRzPvO8FlaTq/5DaeQba0caNLbmvce53AWxYwHOxto0gKNkOtTN7+gOHi5F5t0wG+zrfe5vF71pR7PiDE+fTvXTmu1udFqJv2Q+CF730r8JI0vTGC8HqQ/gEpjA7/e9FBGE42M5iSryAYCMGiWxbB33hthlGrgZfEvbDbjvl5JRbUS9Ct6ETU9GWVQux26/c4YDDp4bLZMLcox1Edkov5DLR6o7AyLWv1kI2OwOGwCA/hOQXJ7f4AbHY7VtMRLKoNsJpMsDmcWJifg5bK4+0H1Etq4WqSz+TEtmpWuxvhgBcmi0FEWlfI57G1+2bo0/cBGpUKLqI3Gg6L3cFuE9y5EcTrC2JWrobR5qmaEG9uBGFkE+XhThk2lw/ZdAor6mWsbu4hkUrA7bRDa7BgLZ+lRqnE1KJKmGM318sIBQMwLKtg84YRCAbR3dEKg8WG49MX52jmQHWlUhHReAI+YhC324dUNgu/jxR/s52UWmIyHy+pTSOfTopA2elkktLzxppRsf0Bm4t9wmExIsIVhcMhBO1GLJvddD8CSX8PNDojDo9PRY/D5bMrQ+3I78sb6NT+s39bJV1lR1u+zueV/5XnXp9Xrtd2uWWsvRvne3B4iI31NbhdblhtduF8KcqspfmQSPTduRGE9wYRu9ym7s4utzynwv5XF2F7Z4flp+o/oLRaRDxVWbK6QYzAE4w1MYrnTBjWypUluRvV/5tb5xVk9l9jKK1WenLOk4EbOEN5Yx2BQIAq/0gIeDzHw0f+EC+fH6NU3qqIfKeHKJa3hXjHIzmHXmW4WH8foj4vA7eRvsvSdM6KxTPIjHdpl9t4JID2tk6MT03DYlqBTCoTeyJymNPp6XGMyEYwOiTDzNwUiVhKSAaG0T0wJO5N0TNuEqO6e/uhNtgxOSaBfE6O2ZlJfPbVPYyND0GpMUK3NIuZkUH0jU7BbbOip6cXihULpqeGoVEuo7mjA5OTUxiQjWJBpcTExDC6OvoxOjOB2fEJTM3PI0BiX0NjE0YmF+Gz6NAvHcb02BhGp3gRWL9AtUZbfasKfGSQy8MVGYRGkOK6WGt9VxjkpoDXqHxo+Mggl4crMUgskYZseATzy6YbN/PW4KDgR8fQPCx6HSSdLbAHU5il3nt0UIJFnRWGxRkMSGTokA5ihnr0iN+DETqfW1gm5XgRI2OjYiOdvsGhujGhAm43hoeGYTLq6N0moFiaR393D+U1C0/gvKv4Hxp8ZJDLw5UYxBeMwmB1vxczb+0ar81IkyK8vbMntig4ImW3tsVBJJYgmfyFCAjn9AbEdghM01p5TeyslF/bwO7ejmj8oeibMaFYweXlshsbnG4fGVLEObbu9vaWWPS0Wp1kY1m/5v/PyHoAK9Acd1co1nTt7JGhpp/UnuFZ7VoagaxL8H3KQzxH9/mZWtraOT/D5mOB4vnXaRjEtdpz4lhR8uvW523C20jfJWmqq6Sncqt3apdb9tFiy1UyHsdaIUNKsof0jzRS6SxC4QBdTyIQCmOzXEAilUYsloIv6BUB4YL+MNaJGaORqLAWhSJJYckaHZLAEwoRY+qRzqRF9Pl4IoRCaV1EU+SdcwNeD6wWXjIcQzqbQyERgM0bJR0vTWVGxE63KQ40ly8JR8xkKib8y2JEE8fpilGZRqtVOEoGvW7EKc9oIAgfKfnrG/WV9tsGt5G+y9L0hpKezFYZhDjouuFDVFgyFsboxDhsVjuMBj2SiTi0WpPY1oDXcTupETq9PmqQQWg1K1hSquHyOaFSKOBw+eB322A2WWAzaOCLpKFWqBBLpuHzc6PNQLk4h2A4gXTMD7PTh3A4CIvZgnA0AhOJjbxl9NKSBomQD9OzcqxtbaOnowFOlwPTc4uwOlwiiEUxl4BGZyEmDMJps4tIkx6fFwqiI0QMnIy4MD0+hXiuQGVXNu78yCCXhysxCJs5xT7g1MPWW5Z6VahLHOk6HCL0Irw8s9yW4W0jWm0H3OuA4zfKqIg5RwfnFfLTi57OL9/V87mS33UBr/qMRGLVf7cP7hyDsDfvo6cNkGven5J+WAqisXsE8zOzuPfpb6D3xCGV9KCzpQFjiytQT43i3r0HeNDajtbmFgRcdjz94QHa27rR09eHIZkUn/32t/jim2+xW4eHXBY9GpvbqCfnZbudYguF3sFBtDe2UL5fwWHWorGxC59//i38NNp0tHfBrJrH999+jy+fNaK1qVnE1HVZzOjp7cGDB/chG5KisaUJ/YNDYquFFb0Wnb3daGprR3trIxoaW8W+7G1EbyOVMyAdpHzbxY68bS2tIgLidQCzW9jrQjvlybvrrpgclRu3BO4cg4jIiqUN8EY670VJJ/yxPnV/r9pzUw/NcXXPw+sR5uBMD382by7rbT5Wr6+/jYLnwnDAUFG3aeQgRbkGpxfyPT46EPF43wYXA/FduW6r9XkR6qb9EPiW7/1B8ZI0vaGksy9WT98AVFrLextBQtRrc5RFo8EoVv1pSV73Bv0YHRuHhfQDDv2ztKRF0Mfbs1ng99jR1vQEQyNjYks0tWYZPV1tGB4egr/OeohkNAoJ9a6hUABzM9PQqhaxoNHDqluGL5ZHb3836Q0+zE5NYmxyEjZnAFqlHDafHxaTViyhnSBadCYddCo1puRLWFlRCy/aECnkWp2B9BkbKfYBKOdnMT8tRd/wJCx2D9KkjA/ziCWRQL6ggMfrr1J1fcBlGnR6eElniSYqQcFvC9yFEeScL5bHF8Syzgy756aW3J7nXvZR2tjaRGltFWaDTvhaFUprwnKTTCQQCYeFLxW7Z4SCQVKKs8imEmLpbZgaZKGQQzQcFZHYOWI876XOedby5x6ATcO8WpG3JUiF3WKtS7aQp+eC2Ng9pLLWxMaga0RDMpWkUWNXpF3f2EShmEeel/eurmFqZgK5TBaJVAbJZEyYmplOzptFMM4vV1hFWWwomkGaFO9DqkPeGHRqQYnV1VXwjr1s3hVhZU45DE3FtMv/+ci0M83iPv+nuqrd53s1szCbevkeR3jkKPZcb16vj+puVTxfe/8PinW+9wfHS9JU18zLHqHR5N3xxTrY20E6nUOJmCmdK4jlqRvUuEvEiCxG7exShR0f4pjEtHgmL5bw7mxtYHNzS8xhcPhRjqXkDfhEg+fAY7lUXDzHJtsdYvBjarTbGxt0r7K1Aq+h5zmLtVWuzzyy+TRWqfFyY14nhmWm5eiMpXwGueKqiA22Rgx0fHQstrreFMzHczQvUSwUxJbYHMgvEqNy6blYLEQiYsWH6zbDh/jePwWXpekNM+9d88WKRIIorJWhWZqD1mzGuLQPv/3dV9DrNCTyRCAhBZp3pOK5iUFS+BdVepSzIUzOycUWCbzr1dTEJHTGJYzKRhCIhKCYXcCzRw8xPj2BiclphGmEGxjoxcTMPCKpLOboOm8QtKjUiq0VtDolRiamSLwj8cxEoqRZj4mJCRiMJoS8RgxKxiGVDQtz7tDgoIjouKhYEREmdSskQg5I4Q/EoJybxb1HTzA1PoQMdWQ3sSThOuFOMkjFm/ejL9YfAnB9vs3EcBvgzjFIPJHCl9/ch3xZ/96UdJvbTr1mn1CkpZJByAZHoLcY8fjJUwxJhzA5PoK21k5SfscxMDQFvWYR33z5e9x/+AgtTY3o6u7Cl/S/qaUZFoenmutr8NhNYjnqxPQU7j96jAHJMKanJ/Hw4T34fD4MDgzih+ZWjAz14+tvvhEdxB8SLExNUN0NYGx8HGaHt3r1dsCdYxAO2BBPF+CP3GzQhrPXWAFlWCPl9m1Q843i3pKVVHHtjMmVgQNjs8hxNn+m/2KFnO1xa/5OZ4EVYSpOlMnHGlT+Vy5U7jMtFb+tmq/UmeQVhfoMjXyP/79696sivVdt+wMGodwTXus3uwoK+u6Ykp4g+XmS5G5n6Ga2P/hR7j3ZhlpnhNvrERtlehwuOPwB2M06+Pwh2J1uZJIxeOmem86jpFuMT4yRvD5FqvbboZDNQKVUIZVOwWm3wWE2wOTyIehxIJFbIx1inJT4OFY0apitVgRCCeH75CF9wO9ziqW2ep0eoWgIfpcXWhMv13XAbbcjl8/BzasNQxERWM5tt0KnmYdSZ0Y4mhRl6zQayFVKOOl9eIOi64YVtQYBGgnZhYZjiN0m+NHv/YHgsjSdG0ECkQTkCiX09oCIWFjpka4HOS9exlsvT7Gk9GCbGmcAGs0yTBZiDodT7NMR9rlgNvM8Q5gYxwWr1QW3yw4Ocuejhpqumk4v5snIvTibbF1OJzFUBEb1glhO7PH7ifEMyJV3EYtHqYEHxf4fK3o9CsU1OGxW5Iol4cwYCoeIIbzo7GkjpnXC4fbD6bQjFosI50ZWrF0uF2xWk4jCGI+HoDOYqYwgtjfWYNQuobVngPJw0/sFBa1cBzUUZtzq+Sszb53/fF5LyyMXH3mX23UaeXmXW5PFIpYW8zvXq4v3jUzf2773h8LL0sT1Xd7Yfj2CsHhV8ebN0hDzOhrIdSEPW/WuCxSl/Tyomx9j9X5tcVNl6e3bSnpRN+hDDTK5M5NwLyrm1d3aTP+PwMHR4Y+m26tGXXkX4I/LsLldWfLL9XkR6tbDB8If/d4fCC9DE8O5/UHuopnX7bSQThXHUH8LpJPTaG98jL/51d9BMtAHi9WD5rY2dLS1wO9x4eHjHyAZmUHEqUVr1wCGJBIMTc6hs60Dc/JxND9rhMlmQXdTK+7fu4e+wT4007mNRLNnjx+gRzoMuzeAzvZmER2ls1uCUSpzZn4UT5tbMT4kw8jkBKamxtDR0Y6RYRnMBiUan7Xj4Q+PxKj59Okzer4VPf1jiAYcwoDx/aOnRKsLnS2t+P7JM7S3PEIkmRejxW2GuyJixbNrFQY5O1HIQQuuG26L3Z4XZF0Vnp9cnxfxZWB7qzJ6MNz2eZCbiO98VbgsTQdHJ2jr6gO7YX3iDUSg0hqoFwyD9ytM5YrEMCUR7YNd0k9IXKgJKJubm0JOE+fMZe5lxNKryJMMz+kT9PxFjL3lOo9aHOndE0mLcvlakgjyhGIC+fxsemZkp8cH+ZIWiyq1mLc5e/8scpn8fJCUZk8wKs7T+VW4q+epXAlmpwfheBo2d+CNst6GTENSjLi1a+/23FWR6X19XsTUrALpwtq5NOeQ351GUF4tmuV4A1Qf+VKZdKxrRsqT882X1l+dZwvUHq6pLM6Hac/Qu3In/nOQn+X6e5c8OE2Wyo0mc4ikSaqi9vOJMxDDwrIBOqsb3nAakwvU6LOrGByfwdbunoi/ND01jvYuCTokQzCR8syuGdxAVxRzGFe4ECflOZwsiEwvhyVEL1yLimulc9dqGMusIp6jhkF48bl6eDGvs+ecF/+PZeqXdZsxkSvXvV7DKL2bnRg/Gk+hpaNX7P1YWNuiRrx5rVhY26ZOKwSXNyTO+Vr+QpqrINPsDsSprdE3StG7pcoIp7foHdcr35auC+TvmqT7dbCS5u33RL7V/8ncOrr7peIai1hRFrH84Tji1Ouwkh4ijuFtof3UUy9owlBbo/Q/Bg5PGqHEjAFK4xLbRseEE2CAeqpgLC3ShKhH/oi3ATNi5HR4gkhRz+gNxcWEosXpu3bkEZix3r2rItPsJgmH22YglkPUK0fO+RBxzwSs7gi8wRhcvrDoDCLU68eo02aDE0fo4dGdn+OYzd5gXJzzko4a8n871Y+f2vDZewmSEgLRFJUbpXtxfBJJpEj5fITuni7I1VY4vEEEjXrYzHGMKWxwun2CGZiYi+h7dR79iLcM+dtUvhv/r5z/QWK1nZkdIQT0TeiVrUAz8RXmFtXolcig0xvQ0NKJGDHI7PwCvvn6HmZm59HRK4XV5UehWILbFxKM4qCRroZ2dxAZUiX0FpcIaVu7zuc2uqdUKisMMq/QQKHWY0G1gnmlBjMLKhKzltAumcLotFxsRcbX5xTqj/gRPwhy+5uc18Cw1Ayn7tcwqe6jb2gGo5NzGJmYhWR4HItLK5iVL0O+vCLa8oJKC27b09SWp6lNcx4XcWJWXkl34frM4hKVy88u4f8HpNtpaWv0xN0AAAAASUVORK5CYII=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74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3" name="AutoShape 5" descr="data:image/png;base64,iVBORw0KGgoAAAANSUhEUgAAAMgAAAB9CAYAAADnXyxYAAAAAXNSR0IArs4c6QAAAARnQU1BAACxjwv8YQUAAAAJcEhZcwAADsMAAA7DAcdvqGQAAEzpSURBVHhe7b1HcKTJkibWd972RNsbaba87XXJC3napdmuGW0OnCVpXIodG9s9cN/sqPfmzb55M69f6+7qqupS0FolEgmtgRRAZiK11lprIKE1UFUf3SMzqwBUVnehAVThYcrNPP8//z/+CP/jD49w9/Dw+CS66oPcuYTTk2Nsbb1ANnuA46MTeONb8MQ2wfDixQvEY3GcnJzg5cuXODg4ENefP3/+jx4PDw9wdHSEvb1dHFP9HNH/3d09qqtjcf3o6Binp89xsL+P/b09Sn8o0nGdvnz5QtxnePniOY6OT8Q536sB58H1Xbv2gtLx+SnlcXxcebYG/H0OD/bxsvqf09Sj+R87MnAdVs5folhcxfr6prjG7btA/8vrG+L/J52mZnyv/gec0odTLx/gj/5dL45296Gyb0Dt2obDbhYZuhwu7GzvYHNzE/v0sbu7u8X1i4X/Y8IXVJmrhRzsVDcuF6MbXkKb1YxcvgB/IAy/ywaz1YFwNAqr2YxCLgOXxwu324PNrW143W5YLRZKG4TL7YTT5oDX64UvGEYmEYE/FEcqkYDT6YTLacfO7gFOiOEcNhOVY0ciEafrLripfKPZgnQyhVDQL+hJZfLig9ej/R8rcoeztKzD2tq6qBuGr755ikw2T7xS+W802eD2BMT5J4lCFvqAFxvbu8iV1hGMZFDe2iIWq3AaA/dalWOFw7inYuACa5z4Y8hp3iVdDV/UuXYORX51rp9BUWad62fxXej6qQbGTFIPapVfD7hnZ+CyfwxqWZzNqfbeb4OzaT8yx5t4/rtU6qdy+vKN78H/P/lvf/tP8T8++Of4Z7/7J/jnX/xT/Hef/hP813/7X+Hfd/0/IhEP/ccnp+Kc4bA63HPGfNwjsaEGxzQK1aBGEKc52N/D/sHrexeBRY1a+kNKu3dwVL1zvjGJNFzm7g6leZ3fyWmFvrNlbpTXcHhSefnXlfK6wbx48RL7lA/34vz/LNTS8HPFYukVE5xWyzkLr/N7gXK5XL36Gl7ffyloWitvkGh0REP6ejVFBZ5T3meZrfbcR7w+PKA2UyytivptmklAYc+J8xps0sAQisTEuS8QEmLWJ//N3/8z/J9Nf4TfSH6B34/+HT6T/iX+5cN/gT/p+Y8i4d7WOlRLSzDr9ZDLF7EoV4vrNTDrdSSaaaBfUWFxZh5aGub1K8bq3QoY9WqoFhahWF6Bj8QIk8mCpUU5VpYX0dzcRiPWayZbzefgdliwrFqBYmYKSysWOk5g5+B14yxkMjAZdFjRqLAwtwzTigJjkwvVuxVIhL2YX1RhZWUFJqJ9ZnwSifTZCnmBybEJ6A1WykeN+akJ9A+NkOhir96vgE67QrTPYEGpxopyAWMTc1AszGJudgFara6aqgJetwvTY+MYp3xNhhUsqrTVOxUwatVUhwq4vQHk8xnMUVqt3oS56Wlol1XQ641YVsphsXurT3yE64TDwyMEQmFx/m+/seEvGrmeT2Cg9shSkXJZS99sWdy3O90khpXxyf/x+N/i/279Y/xJ9x/jT3v+GP9vx/+K/73xj/Dr7r8l2TYIs80Ju8sr0OH2wUFHo8X+Cp0eknfpg9tddI/u252U1uk5l8ZG12rP2uge3xf/CbmxWKiM12kr91zVfF0eOqej1e6q0MLPV2lxeYPw+Eh294XE0UJprA63ODI9brrP9DG66T7nzfcsNkK7m66FRPmcP9/nc87XRDoDl8V0VZ4PwEs9Ch9r6V3eCn2cF6et1FOFVn6mVmdn66FGt03Q6KbzSjq+xs9WnqH79HHOPvcRrwf5u1qp3i2k55nMpGdQh2a2OkW7YD2R2yejidJyO+M29wl1pFcCVto3N86LC1eBtfVN2NwBpPNrSGZXz2G2uA7FkhbheBbrWzvY2iiTMpzHajGD3OomtjdKiCcyWF0tYu9wHzsba9jbPxAiHitlJC/SEFuia3vYLJewXl5FkUSew4M9IfYwbG+T/kVwckj5k152WLUyeb0++mWr06GwHrHItEp5bW5v4iUN3/skXr44rVz/CH/44PSG4PAE8cl+1WT7c0Em6YPeXLF0XQVOT0/gcjmRL5URS2aQyjFTlM5hnphgaHgM8/Jl7OwdIOK1wWQPYGVhCMPTc1jSaKAhcZCPfocB03MzWCUdw+/zYmpsFIMkQi2vaCAbGkYyHsGodBAavQZ9bc14+KwJ09MzkEokxIBppEI29EqkmFuYh49GGkl7AwKxFIljy/S8FGq1AW6rEUvLyxiWjcJm0UIiHUa2UJFxP8IfNjBzuP0RfGK2kahBooiLLviDUVJOfhr9wdirtLFEFhFqOBfTXBY5z3A0RaJSiIZCN2yuAA19fhKZfOfQ5Q2TSBIiUcSPcCwtyo4SDTxyROM1TIt7MToPhuMiX6YznsyK+3wU16r/k6kcDa1+JOgo7kWSdJ/yiCTEc5w2nsrTMSnyruTDZVMZdJ+f4/M4nYeovHrvd1sxEIqLuq9374Mi0RQIfRi6uD50Jgd1tAZ8EqSPn8iUEOQGQR+Ye+pEpvhWZFEnGIrAH8+/Q9pKvj+V7ixyWhavvIEw3ERsRdQ6P5LU8G3PX7ZMfv8kjVhvXP+JPLguQsRETl+0/vPXjD/v3d6OqdwarKQ7ecOpa8nz2uij5+OJFKyesJAk6qZ5R7wsTZwuSp2hye5FKlvAJxFiCh5KLA4viRYZxFIFkeBtyMSr1CtQaYzivF6aGnJe/jD1wj+R50VMUMNTq7WYV+leEfyu+HPL/DkYJ8bSGy2weyOIp2++vMq7Ja/t3ZjBFcplEpFdonHUS3MZvC76YukiQgESixXGS3//i3hZmjhdhI6DwxNIZvL4JEDiBDOJn447u/s4OjnFKSmdp89f4IAU1Od0PD59IXT5o2O6d3qKE752Upkf2d5hF4tToROwCwUrtQdHJ+La4fEJdvdIAT6tuFGc0DU+P6Z8OK+9/UMcHB6LZ9gEt72zJ/LjskSZpPAe0HVWlhk2t3cETfwsz6vwPUYuR5THZdN/nmmu3dvZJYWcFPqbwm3Kn2mud++6cYvef628Lo717v8c3Nnbv7Y6uk76+Jtz26l37zJ4WZr4WybTOeRKmyTie/EJD2FuXxiZ4iamRwexMDuB+w3duP/wIXxOK767/xgTsl78+S/+M5SLk2jolGF+dhp2swGdXRV3k67eXhxvZNEunYDJaBTzGwODQ1hanEYiv4HutkYsyhWkxMog7e/G+PQslTODbDoBs0mPRcUSNCsGHG6XwdOCf/Fn/wkuhwU9AzKYDHpRxv/wP/0rcVQolzAzNoRgMCR6b5PJhIWpUYyMDNGopofH5cCjBw/h8vkELeubO+K5uwL1JitvE9xG+i5L0/rGForlHWGG/yRTKGNqdoEYZANhrx2t3YOYJQaQSbrx1//5F/j7z77Ck2cNyGUz+Otf/CnaJNNQL6vQcP9z/MWvPxUZ/vUv/0Ycv/jic/yr//l/gWJWir/6u8/x+9/+GlqLG21NT9Hw8Fv8f7/6FF/+3V/h2/v38C/++3+Jzqbv8e//w3/C/W++wP/2J7/Ay6MdsFH117/8C3r2l/iL33yGp48f4nCzgH/zb/41rP4Mutub0dfZhl/91Z/jT//s11AtLyGbCOE3v/wrfPE9lXP/MzS09+Jvf/0rfP7Z76HSnZ/4+0OHmpvPbYXbSN9laeKphkJ5u8IgFSW9CA9p7sdVb9J68Dbrfq1w9litC2fcJ87CgkJZPXsNnAebexnY2a8Gz1/NLdTP6y1FvAKet7gTSHXNjqJ8rHv/Q+NtpO+SNPFoU1wtv2YQHkGUyytC4az5PV0nfIge5bb3sleB2/5ut5G+y9JUJhHrFYNEkznIVRphCjs42BccxMr0dSDndXYtQ81p8OJsM//je9dRdq3M63yP24K3/d1uI32XpYmdGs+NIDwHwNPqEWKUmrsFN9brQiZsd3sDkXAc2VwO0WgU5bUygqEgovE4EoSZZAoxOgq+qZPHZZGHynrX7wLe9ne7jfRdhiaGczoI+zeNjk+LuQdeBXcTMD3Si2+/foDuARm+/eYe5iZk0JjMaHz8PT7/8lt8+elXkEm6kF577dV7FTipvuhdhNsuPN5G+i4vYl1Q0tOkh7CSXhOFGJ4/PxWcdyUkwlhBele4cpk8PxMK4dTtrub486Bu3rcBibb93r4KkW+Bus+9L6Tyf4q+d4W3Gn3OQF0aLiK1QV4HchngxYOvGKRQ3sKzxhasbR1ANtCPz37zG/zNr/4em/uXy/THYHCwD7/99T+gr6sdTn+oevXmQK3W4PHjhxibGMP0vBzPvr0P6fgwPvvlbyCbGkNnZy8cRi2+f/gYAz19eNbcgsX5OXz22VcYGJBUc7m9IB0egVQ6AGl/H777+h69Qwc6u3vRKxmppviw8P0Xv0Nffze+f/AMkxPj6Gz6Affu3Ue3bAaTowMYkErQ1dSEhpYetDU2QyKRYKC/Hz2dHWhpbIRGb6JcjvGrX/49Otpb0NHahicPvkNnYxf+/C//Bg3PHkIyMlsp7F3g+Sb+r3/3H/HDd9+gq7sPPVRXg6Pj+Oo3/wWS0WFMLCgxOdSHOSU7ng5hZKAP6ztHFQaxOdkJ0CNcTVwOm/A/SUbD8FBDZnfuQqHws7FYLCJHekcmkyEdJIxELEZ6RxLr62Wsl8tYW1sTWKJy1jc2sLq6Kv6fPXI6zofPecUer8RbW6V7dL9cfV6ko+t8LBGGgwH4fZV12bzwJU7lTkxMIkx6j8frE3rQpGyAPoQNEbrm9QbEOm63xweP2yPyqfc+Hxq5HvL5PNw0Qvq8XoRC9J1cTvh8vH7GS+cflvba985l03A4PXDZbQhHYnA67GJNvZ3oKxSIfqKZaXc6HAgEAlTvfgSDQfg8bnGd1+dvbq7DZnMgGAjBYTOLa/F4gtLT9yN9lRfd8bevR8dZZJqyRA/T4SY6lPPTUOutVGd+xKIhKsMOrz9QbQc+eIkGm92Ftc39CoOwrwvPpkeTlQX+1w1sFWAwGI1IpxPIEbMUC0Uq3I18IYskvfTh0RF0Syqs7x4imUxid2sTUWrUW9tbsNps4vn1cgmxcBRmswXFVWKoUgHpXAH5Ygnl1SK9lAUbG5W1HHd5TUatPm8r3Eb6LkvT5lkRq+bByJ68JySzXTfUFCReHiufmyPxR4+x0RGYLTaYzEbqaZzIJKKwecPQazVw+31w2ozU4K2QLyphJMZaI6VpfnoMFnMlcojLbYHOsILf/cMXkCuWUKBeVafTUg/gF2Xd9rmCq8Btf7fbSN9laTpnxWLm8ASiiNAIctaK9fxMVBNeSXcWah30wd7OG3PbHOThLPwUcRxD6ufA3m7FgbEeXOUj7W5viyMHkjgLHCziLLBB4cfgpsYwYTY/EyjjtvXYd45B2Mw7IJEJ12eGzo4GtHR3o7ujFZ+Twt7a3oehwTY0d0vR1dUNj8eDb7/5Bs+eNsIT9GJMNormllZ0Nj+i609I+elGV2c/ugcGMUMjxttgMx/Ck6fNkKtWkEuGSXGTobX5KR7df4CpyVm0kXI2Na9Ce+tTUpq6oDbaqax+9A/PYWy4F0qFimgJVnM7D+wRcLS3jocPGkjpHsDgQA9+ePgEs1OT6Ovrw1ffP8LIsAT9/YNwGuTolk6S4t6JtpZOWEke7ScFc6ivEwMjMnz79X0cUSN8/LgBPS3P8NW392DSGdBH9LY1P4CkbwRffPkVmts60ds3gCaqi+FhKVSa8wEbrhMmR6X49rNP0Ul1/PiHhyB98tbAnWMQYebNrwkz70WTbCSRqp69hrM947uoLDU/mB+DWjbXMQ/DlbG/f3DGf+vq8OOm6hfIFd99mW1Nz6tRxyNCXfNkPRTv9iYt7L9WN/37xip9fKx7/0PgJWni73FuJj1X2oBEOoJkbu1GfbFUS3IMDQ2JMEFaqwP90kGYTDpYLQ5ML8zCTbqFxWpFKe5Fx8AIsrkSjUALwqqhXlZAoVyA3WImRo5CKVfSfxWMFiuMlMfMzAzlo8fM9Lwo6zk1mP2DPSwrFqmH74dBr8eK3oD5uUWUCjmsqHVQKeWwObxYVisxq1gm5V8Pq8lA6UxIp9OYW1TAolnEyPQCdvaPYTHqhN5kt1gwp5DD6XTBRO8STqYQ9nrh9XmIFquIlDg8PAqbbgFLGhNGRoZhtdnR1tqKJaIjEA5iYW4aDnrX+blZlHcub05fki/CarYgGPCLhVq3Ce7CCHLOF4tXES5pDWLVFXMaZ1aPs34WUl6cJwdE83s9CARDwhoVjqeQJcU6GCCF3OVDNBYlRggJV5RsktciszsKjWpen7juJOZJUqNlM2BpfYvy8iGZSongcX5qmMkkrytPIBZPislOHkFevnyOfCFPz0cor6IIBJErFBDx2WB1BbG2WkQqkxWNLBJNIEINN18oUtlBpLI5hIlWNhcHOARoLi/ySsXjiCfTxEApYgg/SqtMoxfxcJjyTyLg98EfjAhTbC6TRJCeTRHdnG82X0Ium0IiESPGdGKtRPVAImp5+1DoM6zjsD7BPVgN+Vvwkd+Jz/l4cHiI7a1NKisg6oW9nnlSrW79v2+sfu87NYKwFYtFrEgiRx/h5qxY7xNqZcaiYRGl8ehgF1tb2ziixsUryxjSxBws5oQjYZwcHYrg0tt07+jwBLvrxKjUqLf2WLh/SQySw94eM90LOs/ikFczErIdnhv1wVFFCdg/PMLp8YFY7cg05EtF+n+EYiFLDfuYrh+I66cnp+KjsYyaJGZjyCTjKG9tCDoOiMH5Potju1tbSCQTwjAijheMBbcNPsT3/im4LE3ndBBmEMabNvO+T2BGP9jdwqBsDMuLC9CQaDM8OIQH9x+S8t8KB4lWQ1IpvKR3+R169JMirzFYSHGXkfilwuT4GManZtDXL6XRLYGB/j6MjowiRuejY5NiwZhWLUe/RIJByRCUyxpkEnH09vZhbGwCU9Nz8Lqc0CwvYWxiBrOzUxiVTeJx4yNMTM5DMTeFmXm5CDzN+XGkRp71nxyRYdnsgrS3C/N0f3p2HLlUEZNTE5AvzGOcRM7bDh8Z5JLwISrsJiY8rwN4+L4q3MYGeBbuCoO8mkm/iwzCbhizw11o7BjG5PSYCBTntxvR2ycjhX4BysVZPG2lXnp2GgO9Ejx+9A2MBhPkCiXGJ+bQ0PAARr0WsrF5mDTT6B8Zx8RYN560jaC7t0VETbEaNOiXjqOj/Rk0KzpIB0cQIB1peLAPsuFpzMzOoKu7HQN9/Rgkpf264CODXB4uSxPPpCtUGrg8gdc6yF1iEN7Ehs28rJgxbK6/NsPyhjUickptGwEabFi3OD7cB/fvFUsebxL05uRCbQQorVWiuPP2CgwckaUGHL1lf3MVu4eVtLzBTiqdFefXAR8Z5PJwWZrYisUT6E4eQZg5OAp6PF2kjG6WQVaLWURCISxrV4RTYcDHm8jsYlg2LHZfUqvkyBXXEPL54Q8GhXMhO5DFIiHYzAak8quw2hzIZNIIB4KIpdLweFxQyBWwmC3VUrjMSuMMeTn4tg0+vw+RSAx6vU44TrLTGi/QCvm9sHn9SIU8sHvDiKbipHiXkQhHEI1GEAqGYPd4kU+EYXR5hLUqHE0IC1tptQSr3QEvla8nHScWC8FLFcrOlR6PUxgB1NqbmSzkaC3peAQrBgNs9H7Ht2gy/S4wCItYr6KasB3d6vQiFM+KwMxskmVLyXUh7+jDR4agzwUlNWaOfm40WagBu6jcFOYmx0WQrnQigslZJdSKGQwMShGJJ+FxO7GkWEQinYbTbsGy3op4NEwNw4V8Jk4KuBlmkwnBYGVHIC7rmN5je2cDK0vLsLuDWNEosaKzIEpKsUa9jEQqCdXiPCnJUXjCcUSIUecXlcKKtLSkgVa1SExJTEH5mu1OqJUK4SNmof/pfAlLShVMZrOwVjHTRWJxscUD9zg+FzFkIED/9WL+g9eo1Oiqh6wv1Y6184t4Ng3HKQsHPJgYHRMdhIpoOzqlZy8886Gw9r1vE16GJpYeVssbr5V0DhrHnrwcOI7FAf4AlcBxV0cWYXhPPmHfJ7xpOFvmRbhoHD0VlQExorwJVKnVUYjh9Mys/NEZMfRd/bH299/ub7Z3UAkezmLhzl59/7KTat2xiMcf+yLU6vdD48XvfRvwsjRxR1NaW3/TinWX5kF4Q9Ljg1188eXXkPT2YWJmGh3Nzfj008/x1ddfkDjmwKMffoDO4oZZu4AHD+5jdGKGlPUfMD4yhI7WJuFb9eCHZyTiefHg/n3he+Z2e9HQ2IyRISlhPx4+fiquS0cnsZpJ4LvvH6KjrRXtHX3QadSQDPSjtbUTPaSsP3vShgdP6X4nKfF93ejs7Yff68azhmZhVm5sfAppfy9GZlVob3wm/MRkIwNwWz148vQxxkbH8aippfqGtxfuioh1p828Fz1vX8OHFdaLxXdzC7noSXwWbmMDPAsfGeSS8CEqjLesVkwPYWJOI3zAlkgXSYS8mJych0ZrgN1iQN/wGOkUBsxOzaK9/ZnYek1nMEKrM6Orq1msLFMs6eG1azFD+olSPo7haQ2GhvuQypYQ8tgxr9RiUNIldoRSKVSIhUOYnRzDktYCo0GH0bEhyIZkNDpNVym7OnxkkMvDlRnkrpl5eeepna1NJJIZHJ+eIBLwidhIu7u7WC2tkpKeQiFfEEt9V0tr4J2mtjfLKG/voVgoYHNjDaViEVs7+ySq7WBn/wB725tIpdnlZFv4Y3F+q8USdnY2hcsJmwZZfl3f3EAy4EYit0rl7YjlxezPdV3wkUEuD1diEGYOjqzIIedvmkG2tjawvrEOp8MmdsdlJz7eZVajrphDLWYjEbeBMjVc9n8q0f1EKiOeScd5r5AiCiTrF9Y2UKDGmc5maBQwIp5IIlzdnJGhFhEjm0ojFI0Ik+5auSwmEHd2diivODY2N4kZOOR9Gmu5JOLUoIurBcFEa6vENNSwmZn84Qg2SzkEEmlsECOViKF2KY+j4yN4fD7kc2mxJnx9vYRsJi+e523h2CLocrtfKerXBWxpCYdCWF8rwevzirXatwnuHIPwgqnhsckbi4t1lrig3yMWLfHOPVaTFmajCXqrG3OjUlhcAbFx/uDAEJbkc3hCCqneaIbZZsHc7CwcTheifgtmJicxpzZBp9YgVypCuTAPt9cPQzUKPAMr6XsHm1DOLkBjcGBZNY9ZUn6dJDbNkcLuoYY1LhuC123Hit0Ln81MotM4spSffFGFxYlh2K0WLCwqoLfYIJ+ZIjpNJEYp4Y8kIF9YhHJJha3dPcwvzMHhctNz09CumOC2m2Aw6jDLW8Kp1W9Yz64DbGY9Bvt64fAF6H2msH90E6X8PLhzDMILptiC5Q3GhdjAE3ZnoRZtsQbH1dlkhnrLZc8GTODe7qyrMd+pKdAH1T3Mz8LZz8xmuXrwY6ZV4bJMZXGZ9eIq1Sh7WT2pHF++ul6xg1egdu0inFWg69F48Tn+OGfdqa+ElBeb4jc2K8EpanCtZVwFq3Vf+963Ai9J0xvu7vm1LTx51iSCxzGsLM/j26+/Rm//KOanZLjf0Iah/i58/fmXkGtMwqzZ1twolF3ZcC+6GprQ1tqGAakUf/Nffovp6XFSetshlQ4iTvrNOYvMywPhsyRpf4wn3QNiGWuXRIqWlnaYF0fwrK0XWqMdzx4/EQruvXuPRSytQekwPdeKbx40wELiTH9bKzq7OtFE5ajm5/Fnf/nX52aTb2Mvdp1g0Cyhs61dxJJaMTurV28H3IUR5NyCKR5BMoX1VwumzkKZ9IEKPCfRIl49f3e4OILwLP1NgugFqKzaZNrbiuPrtZFOzGCLswowzWd7lFuF9G4XvxFD3bQfAqv0vWtv/V7wkjS9MYKkc0XIRidJ1nZS46gv1lwFznJvOpGAbkUDt8MCh8NXWQq7ooeRdI2VFZ1Q3sPxMLRyOfqkNIKRrG8z6qHXG6Aked5hN2Nibh6rxQKldcPpckAhXyQdwCNcQWrAAeq4HJ/HBauN0GiARqOlMgzQ6XWwOx0IRsJY0WpJkfbA67JjjnSj2cVFhBP1ZtZvF2hUKrgcTkTDYWGBvE1w90YQUjqn5xUwU4NlHYQzq8dZPwsprxr3sk5QzOeQSKVFQw+63ejoHUCUmCZBGOTIi8kEiqU8gqR0s89TJBJBPMxR4BPiPBj0IxSLI5NKwen0iNV4Ab8fdpsD+ULhlbtAqZBHLJkSjoSJSEjMisfiMSTilD4SRSqVxGp5DeFwCKl0BrFIEA6rjerAhY319YpbAtHLR66PE+pV+D87QYoj/X91r4rn077tfm0ZbYXO55SO/3P9iHvV/+I9RD6VPM7WJy+53VhfE2v42deL6ee8z9X7h0Ki786NILxTLW+iwzt83hVXk/JaqerS/qaM9fL0CPvHp1gr5qtXXgNXDgM3XA6FWlqr9M48sm5vbwnxa2dnW7jEr9H9mgzH13l9Ootrp0f72D88Fstta/d4fmS1XBbnz6nR7+zu4nh3Det7vM68Mmqz8YHzZSPG5noZJ0T7+kZZ5HkWPkR9XgZuI32XpenOz6T7vE5IB/ognZiEZEAioqPMDvdD0j8ExZJSbAw6vaDCKF2bHh/D7z79Cr2UbnpyBt2k+M4uzCFMo4pkUIa5+UW0Njeir38QSuUCXevFmESGobFJDA5KMTTQgYArgJ6eHihWLFgYH8bTJ89EsOy+7m5MzckRIfGvqeGZ2Fo4Ho6gv6cdP9z7Ai09g1SWAjG3Hp19Q+geGoXVbMbs2DjaOrqQzCUp38HqW1XgI4NcHq7MILyBJ+80dVcY5LLAQ+uPwaXf4SWJT2dt1nXgvIn8zZHubfCRQS4PV2KQFCvp/T0weNIintR1w1ni3KRYLi7OYWZCiukpOfWO1FuT0j02Pomp6RnMz8/C4bND0t6FdupRZbJhTMmGsLCwgH6ZjJ4ZRS8d2eeJY2AtKhbR19uDyclZ6C3mailANBSie0osU4/f39eKTtkUxibGMT8zjy4aAZaUS+L+0swEugZk8AVCVA6NFnOLNLIsQq6UY3iIR5QpBAJBjA1KiE455HIFTKop3G/qxMTYBHSG12W+L/jIIJeHKzFIIBzHipFjRQVISb+ZuFh85HwP9ndJdt/CWnkVOxtr0OgNWF0rC3/9YqkkwuKwjM/xcTdJh2Afp6ODPRQpzQ7pAOwmUuJN4Tc3xXMHPGlGugCn26ZnhJJLuEtp/dToeQN5Lv+EuvONjXXCTeEKsknPM02c39bWFjYIxXFzi+is0L3J/0kH2NzewTGVw2Uk01ns7fIzm5QHP7cJXsLLug4rygJZz6Ajqw61hU78n/UboaNU0/E5r73h9Py80FXomZpxQDxDyNdr+fORDSnvqnC+dyS67qSSnsqviUVTd2Y9CDUyBo8vIJwNeV8RDhy3tb0pTKP54iryqQRCwQiMdpuIDr9WWkUmk0I0lkQ2FRNLfvO8tDcaEzG1kvEYYpEoYokEioUS7C4XHDYTHB43stmsWIbLPlhptpCVyrA4TIiFgiJsUHl9SwT65kiQ28So5fIaLLx0OJ8RC7aSET/imQJsDpswBqwW80ikcoKp2XrH+1gUV9co77gIKHCb4S6MILwFW2l9Fw6X724q6czo3NPPy+VIRHxQK1SwekIwmQ3wu51YMdiQjQYxJJVANj0L9bKaRrRVKBcXxfJavc0Nh8OKx/fvifhYqTRv+lJZf76okEOv02NZa4DTaYXb44FGswL9khp+UuyX5AtIZsvwkOL94P4DBMNRyJe1yMYjMNhcKBBjTk1PwR1hh8k1qEjcsxrUMLuD0C4rBJMtKeaRWd2GUa8T8zU2Kynu8wuYm52hEfS8m8ltg7vAIKvlTbj8MXgD4bvJIBdNo2+D0zr+YJeFAxIB3waHR6+X/p7V2estwWXR8l2ATdC3Ge4Cg2xu7xE/5BFPZu8mgzitFgz0dkPS24vOzja0trRBOqVEFx0bmpoQpdGDfbkaHz/EiGwAn35xXwSBaHragMdNLRgfG0RnRxt6B8cw0NaEnj4JJMPD8JI41vT4EZb1FjQ1NqGrqx+PH36JL7/8Fk1tPehobUSvrA+Pvn4otvbiWMMPv/saY1RG9/AYvv72WxqZHMimM3ja3gUJ5d3U0i6irvDE5pBsBE+ePMAR1dm93/8GLV2DGJNKobN6qm92OxvgWbgrDBJK5EiczlTNvAWS0Xmi8I4wyFXgXZfFnoWd7Yqj57tAXXeel+ev1SYs68FHBrk8XIlBONzO7BzJ3gYHXvxElI6fA/WIG5UMYXR8DCaLBaO8PQDHzp2aFessAiEvKbdhDPVLsUw6gWxyAk5vCBr5PBblS7DRM36vC/2DMqh1BsySDnERkok4XHY7RkZGIaUemPdH1OvUwltAp1bCSwr0PC+LVauEqbZHMigWa5ksNhFaKB6PY2RsAm6nW8T1XSD5P51IY5ho1cyNontoHGlSqnl31gTpFnMzi1ghWtxOB4bGiV4qW0H6wvLKzZiBFXOzMJAe5PG4wVFpbhPcOQZhX6zZeSVspMTepJm3do3Nluw/xdsfsGk3m8sinUyIXUh52wB/wCdMuoV8EQsLs4hQY+U4RaV8FkkSQwwmK/LZDEIBUrLHRsUzbAKt5c8WLPb5ytHzvNtqOBxBvpgXR3YBiUejYpdb3neErUmpZAbRWJzyyQkrEzMHh+KJRpNIJRLC3YRXN3LU9WIhh/GJMaK9QDRui11Xd3e3kc8VxJ4iHp9f5JVOxEQHwPZ0ngTkEUGYbekozLzCdFsJryS2Pqiae2vmXT6v+WFxmtq7cT1yVHk2VfM7cFC9QmlV5PsqzYfEOt/7g+MlaeK65KmIEOkgFRGr5ot1h8y83MgYityQd3bFtga7e/vYI0U46Pdijypse3NL+Gvt7WyJrQf2iHm4kXsDAayulkSlplMJlDe3xRr34toGXh5RXvtH2NnaEowbjUWQKxRxuLOOjR3Kc2uTni2L5bwMmXyJGI9p2CGGzVXmXXipbzaJYCRJ+ZZQ2mAGSyPLUR2pI+DtrdOko/C8Dq+l4TXzZ+E29tBn4TbSd1ma3tBB7pqSLsy8BxtYmJxFX083Bvt6YNToMTk2CZs3gKnxERE1cZG3FBgagMnpgdcfwdTkJGYVSiFS3f/uSwyPjmNyZArKFTXm6V4gGkcyEsCCQoUVg55EPDUmKE0kkUQuSc9PTUKjXhK79ertHjGfoaJzj8tLzBSD12mjvBdhNumxrLNghkYZt9tBTFjG/PQiHt37GuNz0zAYrOiXymiELcBusePkjFHuI4NcHq7MILymIJYq3BkGqefF+6Pw4qdpPP2xpb43MPK+Dbg+L/l27xXuHIMk0zm0d3RhTqV/Ywvn64CLxG2v5fDk4T3090nwtLkNstFh9FP5vKS2QzKO3r5+sfVaW0srRsYn8eD7zzA4PAm/24PuzjYMSmSkLI9gSDaIp4+e4tmzp1jbqoTvrEHA54R0SIbp6RkMDfbTc91o62lBU3MXnA4rRqnXb+vtQ1N7I9rbOhAjvcFtNaKzpxeSvl70Dw6JrdLC4QD6hiTQrRgRIZlfRb37YG8XhmjU6RtZQMcPX0LviSLosqG1sw/NjS0YHBuGZGAQLe3tVWquHxamJiDpH8DY+DjMDm/16u2AO8cgLAvzTku+G9yj8JWCxEdSPk8PNoVyeXjygnTYFzg8OhaKKt9n4HOe7DOZjeL/weGRWK57fHKKo50y1rYrS2oT8SgKq6ykkiJbLYPp5+0IxPYGF0aS2r+LPTDrJFzmWTi7Fzk/wX5i/NzFqIfsw1WDgM+F4+pt9gmr+WJV/KzonFAo6HSs0VC7XwM+r6VhqPhsPX/1n32x+IyVSd5SjmMFX+s3uwoSHZdRiN8LXpKmN5V0ErF4L4S7FZv3hBrUc8FALqcD7JAZTyQQtmsg19mFMs5B5UJ+vwgnlMtlEKURY356GuoVA11zk64RQjoeQyQShMsXEhuHZlJJhKIpOOwWEQuL43Hl0hFo9FbhyFgsFhFyO2FxenGwv4NIMAIv5ZNK8jYNbgQDQWTYshYKwK5XYHJJi0QqS3TGoNMoYLI4kGarHinp0aAPJoNJRIwvkS4SDoQwv6SgD339o/x1wof43j8Fl6XpDR1EMMgdWg9SMZ0+h9moE2bbUJQaciYFo5a3Q/CTmOWgStiBdlkJr5f+u9wimiKfRyJRasxeBL0uoRw/31vDgnJZ7CrLWzfnVzmIHTV8n5dEQT8ymSRsdhdVZkI4NxoMRiwtq7G/u410Jo/t7XUYTTZkiTF8PmJIKitOTOMhscwbDCPB2z7EwuIZl8sDh8MprF0+UuhtdgdsRiv1aCXYrA74ibHYVH2b4c4xSCyZhScQgSsQFz3vdUM94jY3K35He9SIWJxg2N+r7D5bg5of09ZbfJQ2tyum1HrA1qO9ozfLJUEHqVRlV9m3weGZbQ92z+wcdXD4OppITSTaq/pUHR5XaOUN/W8aWMTz+25XNMWzcOcYhKOadHb3YHHZ+F6U9PVCGgPtT/H4SQOaOvsxMTWO9oYmzExJ0d4/gr6+AbhJnOlobcejZw1oafheLEcN0rXWlkZIuknh7u4TO8f+/ne/x9fffInSxnklnbcsmJ+fQlNTE/XULjS3dmJ4bAxWGjlY12h68ghS6TBGxqQI+txo/qERbW1taHn2DCNTs2hrb0DA4cNXX3wFPynqDT88xeCoDN2k2PdQ2ZFkVCjIPYP9kEk60N/fD4lsDJ1trbjp5sGqSCLsR1dHl5jJN9he+2ndBrhzDBKMpUVcrFAsc2NKem2UuCycVYDrwfPTNzeTqc0q3yS8/BEz8rXW30Ws1udFqJv2Q2CVvndViN8LXpKmN5R0HkEkg0PQmlwkOlz/CMLWl9UUKcCkkDpsFnS0NYkACaMz07AYtHSUY35hFsrpMbjDaXR1dUKpUJAukMDg0AjUKiXJ50uQSnoxMTEFlVqPeCiI6YlRyJU6Ef9KKpPQ/UHIFxawvXcsfMoO9rYwOTGNQekgnHarCMagVquhUKkwMT4t3Fs6BnqwMLcIpXIRAVLGf/2rvyNFO4fl+UWidxnjo0M0si1AR8/fJpinUVe5SEq92Ux0J6pXbwfchRFk6+wIEggnoDVY4SYdhP2Nrn8EYfHnJXyk5LLfVKFQJEXzCCckt7NlifWRQiGPI/rPK/d49R+7ifP6iFKxJJbesol1Y70slr2yawfTyNHa8/EAopkS9vZ2Uab7mWxWKLHCFEqdPPtOrdMoxCF8ONjczt4+5VkQ/lXbmxvY2N4W+bBJl2PeZtJpbG1uIZsviv/r6+tipSEvv62NTB8U6b353XgilDdBTSWTWCd6bwVtjOJ737ERJJkpQKFchsMXu5GgDWKOYm8b/lBUrD2PhHyw223wR6MoEiME6JhKxoUTIdv0nW6P8F/iPfvY4pOlRsuKNXvNMnPweuHy6ho18hKSqSw21grCuhOPx5DNZGnEqohZDEHSRTKZXCXAXCAoGhVvmcB5ZnMFbO/uIRULCgPBisEB3s+DFe9A0Id0gsqkcpOJKA5u0zay1NlYLTYUcllsE+NuE9PfJrgLI8g5HSSVLYj9+Ux2rzCPXjewN+r+1jpUWhKHNMsYHR2Dze2Fj5RjvV4Nk9UDLYlJYY8NDn8Cy0oFlpdVQsTS0jMuUrL9wQCJFPPCHX5ZY8BWeRXyuVnolCSeLRthNRugIJFjaUlJI86hELH29jehVWrQ9OwRFMsKhMJxjI5NoUCjh9tmJ/HEBKN+BXKFipiElO7ZRRiX1FjW62GzWaHXGRGN+Egcm6AKuz2NkC1oG6UcVrR6IXqGoh9FrJ+CKzFIOJ6B2xeC1R28MXd3Bu7tanBI13bfYs8/q/6+q2p/1gjAZlAW6y7Oop+Fo8P9c+ZcBmbkGry4MFu+s38ozM61rSBq92slHB4ckvhWNfkevX4v7nDq1svPRapP3pgnEj0fSLxu2g+B1e/9ruLMe8FL0vSGiBVPZiAdGobe5qOe94aU9EQYvcMTGBuW4vPPPkX3oBQzc5Po7mhGa+8wOjtbMDbQiSWjGw8f3EdLczMsFocwBQ9JpRgdH0VTwxMaDRrQ3iNFgEaVpobH6GrvQS8p3z29nWhqbEZjwzOUNvaFufpobx0PHzZiUCJBc0c75sZG8ZtPP0PA58c3X3+N4ckxNDz8AV8/eAxJXw/sLi/uf/H3WHFG0fzsKQYHBjAyPg7NtAyf33sK6fAAnhI9Tx5/j/beIXz99Zciz+EZJXq7eqFTL2BesYTmplbc++L3+O7BDyjv3Iw1Lei2o523nKB3/7j9wU/DZWk6p6SHYmmk82UEo2nBaTcxgry9L78ivHzTs5UtcT81gpyF4tp69eyn4eiQlPnjyzeAGiV16+gyWK3Pi3Ct3+wqWKXvXXvr94KXpOmNEYTNvDxppjE6b2SikMWfjUKWejqbiN4+OSYVURQVWi181BMqtAboDTqYtEtI5tcwPj4m9IkSKeMz8wuwWyywWq2YmxnH3NyCCHKXI+V5cX4WJpsbfo8Ti4o5jI2O0rUFsZHOi+dUKXvbmF1QifyWVUpSzktiySyvSjRq1FCq1FjRmWGzGjEyOQOb3QKz0SgWSVkdblGujv677A5MTYxBr54RI8T49CJWV4ukA6xgemoWUV6RGAoKU/Gcapn0ljBc9F5Wos1uMWNeqYTf6YBkeLRaI1cHjXoZKyo5FlREz+gwDm5Rp33nRhBecrugVMPs9AsT4rWPIJzn0QGMFhsxhAsujw/ZQhGrpbyIKZVIZhEI+LBazIENBuFwGNkcB1Tj60Gk6JgvFoSVioOsxRJJsSQ3k83AbzXA7A4jnU4hm80JR8D1zW16D3b9eEGN2yn8n6LxuNjWgDe83N5apcatE9awRDIpygsEQpR/FMlURqweZJ8sdj7MEWPr1GrKIyDc3/1BSpdMY40YxEd6G8ewYppyuRx8Xjc46JyPylhfo/teeoaYkTcQjceicLu9pOdccXMeqk+O5JhKRGEnxmVzNS/EYg/pW9Fr8/e+ayNIIp2HweKEJ5i4ITMvKcPUo3ODY1hfK4gohfnyOjjEaKFUFMtL96rmSl6rzuesbGdzeVKAD8SOuJvUcA9IsT88OiIlvxJ+c//wUGxnsLZe2ZWW12qz13rNzMsetWzK5TyYaU6OKmUck6LLczAM+dWSOB6T6MRrz/nZHDEbW8JYVDuhOuFrLCaxr9oxlb9FZWWLJbw42EK6VDE+7FE5PAezs14QwcB5IvImgK1YOaqXly+YzgzSmVz1zu2AuzCCXDDzkohFSnolqsnNiFibNDpMLSgwNz2J9vYOyDU6YeJVyucgXzaSyDUOvXIGWlsQIzIpJifGqYcOi6DWKpUKK/oVuj6I4SG6N6tAPpWETNqPKRJbZJPzJHpNYXh4BOOkNG/tHYnGzTPpA/1DJBbJodYsUQ/uETvk9nR0QiIbhXpFWzEPLykxPixDKBLC+Mg4JkiEMpNoZNMt0fk8jDYHZsenoSN6u9vaEEsXoFLKMadQI2TTobVLQvf0mKW046NjsOoWYbIHMUT07ImR7PpBuyxHe0MDNGYr0TyE7YPr/24/F+4cg7APVpZ6vFD85nyxbkxJrwO8Wc1llPRrgQtm4ZpaziNP3Xr5uVitz4vAXsR1079vrNL3ruLMe8FL0sTf7LyIRTL1g8eNUKgNQqy5bqiZeaWTc6Qsy/H40QPqdXswSqOGfH4KPUOTkA1LMDM8AKMrgkbqGedmZqjH94tNZOampzFLCnl3VztkQ0OkuCsR8nowTCPI6OgMZudm0dvXhYG+fkzTCFHeIobkEeRwD6M04nx77z4pyzQCjUxgXqWDSaPC8EAfpmY54MIQGls7MDU+imAohkePHiHsc4pJQ5lkiJT8BTFyhf1+NDc8hj1awNLMJKWXoWdQCpV6BY+++xrZrfe7RmN6VCZGq0W5Qizmuk1wF0aQN3yx3P4IfKGbW3LLwBHQ90nkYHeTGrCP1OkJy/qVNLxgS3BwuSyOvFstb13A/TFP0gldZLuybmSPRond9TxWiSEYOA/21TohhVWMIFVxkXUGEUKHzvl5dmfhIwMbEJ6fHAtfK15NyfdYr+ERgNNkSBfh9zggxZh1GNYzRBq6xyOVoGGnoj9da729DUV9Vlz7WRfb3dmhY0VHqpv+fWP1e79rb/1e8JI0vTGCsC/Wwvw8nOHcjSjp3FD3SMF2ev3C+c/jtECr1cLidKGYz8Lm8sAf8MLndmJjexd6owmRcJQa4y50BiMiwRCCwSB8XheiUV46m0aRlFRhVQpExFYFFruV7nsRorTMCPySDNoVPTxWLWz+BLZ2NqA3mMSml1lSoKPhEOwOl9iOLZFICouQh2jKs3+Yh/KKRIX1SaPTCwbjVX5hKr+QScDlcmP38MP1lGaTid4hBoPJDIfDDl7af1vgLowg53WQSByLShVMrjD14JXgCGwpuS5k69DR7hbUeiMsRj2mZmbhJwaI83bPpDy7vGFSik1IRnzwR9Iw6LQwGg0isqGZlFA2zUbjMayol6BRq2Gw2LG9uQ71sgrWFTWWDA543Q6xzbOBGnt5c49GpWNsb5Wh0xlh1GsxMTGP9Z11WCg/7YoRq5kkKf9y4ezIW0wzoxjMFqRjIcyQeJdOhMQci3plBYFQSGy6uVoqIBRLYG5iBDF6jpmFod473yTygq9YJEDi4RjRkYZKqcDR6UsxotVL/76RR/161z8kXoYmdgPf2Np9zSDhWAoWhxfuQEz4+fAHYL+k60AePWoiVbG4Ko4MHLZz76jmC3VemWaRqgbH1ZHgp+Cw6iNVg7NiHMNzKoKZ5iLsvaOXLldcvS0V6r3zTSLXJ5udQ6FolYIK8PV66d831r73baGH8bI08bde39x5zSCxRAp9A1KojU66ef3mQl67sJaOY3B8Wii8X331JSQjo5iem0BXezO6JBOvfLFUBheePnmM5qYm6u3taGxqgZSU4dGxii9W4ytfLKfwxeokBbujuxdSUtibGprofs0Xi0Pi7OLBd99gVCZB39gk7n3/HWJeC1r7h6j3laG5uZUU7WE8bmxBf28XrDYbGp62oKO1E8rJUdx/8Bg90hE8fvSk+ia3A5hNY0Ev2ls++mK9K1xNxIplhC8W+2SxMnOtyiblxXm+2fdeF7yZ82tv3jcF8yOi5aoghuEqXCy9bh1cJ1br8yLUTfshsErfuyrE7wUvSVMdJT2PkbFxLOns1PPe1AiSgGrFAL/PQ711JwZlMkwsLMBpM2JqcQnKJQXU89MIxPOQSAagkJN+kMxieGwCeo2G9AYtRocHMTU1g2WNkfSVCGanJrCstcBiMmB8cgSyIRkWKc/dg9PKLPjBHpYX5ZihZ+KRGCRUpj+cwNjYGCnmZrhdFkwM9mFGtYxF0js4/FF3dzdSpPwrp2cwu6iCWmMgXWURA8NjRIMaapUKqVQCaip3fmYIboeN9DclZqjcqXll9Y1vHuQzU9Asa+BwOqlj+/EoLe8b7sIIcs7M6/WHoDXa4PBGbmg9yIFwHjTbHIhFI4jFE1jfYtPoFoKkABeLZeEguM874K5viGWzvCUC7ySbTCbFFgJb7JKSz6FYKiKT49WGhyIKesLvgD+WFdHYeTlvMpXCzh67lbAp9AUxAocMjYndajm8KG/OmIjHRRm8fUAykRRxszY5KjvnR/831nKktHtQXl8XfmC8KWeCxFAOLsebf7KvViZXxOHRAQI+L8ocrb1UEqsdWYatWw/XhVSfFX+5U+GLxn5kXGcfzbw/gpek6Y0RhH2xdEYzrO4QKTLvphRfBi5yLzslFgollPIFEYmQfZfiuRL8obCIk5WJE9OUiXmCQTE/EU/GUCqt4mBvX6wVX18tiPkHL90/2N1FoVig0eK8kn4be7Hrg5dw2J1YL69WF2pdXWy8TrgLI8g5HSQWT2FsahaaG/LFukicn0QbncEOq0ELhUqLVNQDtdFEo5hVmFA9Xjc8LjfMVjt+/+nvKa0OSoUcXl8YGuUi3P4wulvbEIxF0PLoESnZzeJFzsJdZhAWWVdzKaiUy1hYXAB7Y98muHMMwsp5MJq68eDVnC+LcPXh7Wr8u74cm2EvlvkGPX/oSO/E0VbK5Y3qW1egbtoPgbex7i9J0xsiFm90/8PjZ8LMe9ORFU36Zfzw4Ht0dfeis6sXbe3tGOjqwtTIAO7dfygm8h4/aYR8dhZf/O4f4A6l0DvYiScPv0fDs2cwm5149ugJ5man0dbagYmZcXzz2Ve49+A+HJ7XPkmX7TH+0MCgWUJnG9XdRzPvO8FlaTq/5DaeQba0caNLbmvce53AWxYwHOxto0gKNkOtTN7+gOHi5F5t0wG+zrfe5vF71pR7PiDE+fTvXTmu1udFqJv2Q+CF730r8JI0vTGC8HqQ/gEpjA7/e9FBGE42M5iSryAYCMGiWxbB33hthlGrgZfEvbDbjvl5JRbUS9Ct6ETU9GWVQux26/c4YDDp4bLZMLcox1Edkov5DLR6o7AyLWv1kI2OwOGwCA/hOQXJ7f4AbHY7VtMRLKoNsJpMsDmcWJifg5bK4+0H1Etq4WqSz+TEtmpWuxvhgBcmi0FEWlfI57G1+2bo0/cBGpUKLqI3Gg6L3cFuE9y5EcTrC2JWrobR5qmaEG9uBGFkE+XhThk2lw/ZdAor6mWsbu4hkUrA7bRDa7BgLZ+lRqnE1KJKmGM318sIBQMwLKtg84YRCAbR3dEKg8WG49MX52jmQHWlUhHReAI+YhC324dUNgu/jxR/s52UWmIyHy+pTSOfTopA2elkktLzxppRsf0Bm4t9wmExIsIVhcMhBO1GLJvddD8CSX8PNDojDo9PRY/D5bMrQ+3I78sb6NT+s39bJV1lR1u+zueV/5XnXp9Xrtd2uWWsvRvne3B4iI31NbhdblhtduF8KcqspfmQSPTduRGE9wYRu9ym7s4utzynwv5XF2F7Z4flp+o/oLRaRDxVWbK6QYzAE4w1MYrnTBjWypUluRvV/5tb5xVk9l9jKK1WenLOk4EbOEN5Yx2BQIAq/0gIeDzHw0f+EC+fH6NU3qqIfKeHKJa3hXjHIzmHXmW4WH8foj4vA7eRvsvSdM6KxTPIjHdpl9t4JID2tk6MT03DYlqBTCoTeyJymNPp6XGMyEYwOiTDzNwUiVhKSAaG0T0wJO5N0TNuEqO6e/uhNtgxOSaBfE6O2ZlJfPbVPYyND0GpMUK3NIuZkUH0jU7BbbOip6cXihULpqeGoVEuo7mjA5OTUxiQjWJBpcTExDC6OvoxOjOB2fEJTM3PI0BiX0NjE0YmF+Gz6NAvHcb02BhGp3gRWL9AtUZbfasKfGSQy8MVGYRGkOK6WGt9VxjkpoDXqHxo+Mggl4crMUgskYZseATzy6YbN/PW4KDgR8fQPCx6HSSdLbAHU5il3nt0UIJFnRWGxRkMSGTokA5ihnr0iN+DETqfW1gm5XgRI2OjYiOdvsGhujGhAm43hoeGYTLq6N0moFiaR393D+U1C0/gvKv4Hxp8ZJDLw5UYxBeMwmB1vxczb+0ar81IkyK8vbMntig4ImW3tsVBJJYgmfyFCAjn9AbEdghM01p5TeyslF/bwO7ejmj8oeibMaFYweXlshsbnG4fGVLEObbu9vaWWPS0Wp1kY1m/5v/PyHoAK9Acd1co1nTt7JGhpp/UnuFZ7VoagaxL8H3KQzxH9/mZWtraOT/D5mOB4vnXaRjEtdpz4lhR8uvW523C20jfJWmqq6Sncqt3apdb9tFiy1UyHsdaIUNKsof0jzRS6SxC4QBdTyIQCmOzXEAilUYsloIv6BUB4YL+MNaJGaORqLAWhSJJYckaHZLAEwoRY+qRzqRF9Pl4IoRCaV1EU+SdcwNeD6wWXjIcQzqbQyERgM0bJR0vTWVGxE63KQ40ly8JR8xkKib8y2JEE8fpilGZRqtVOEoGvW7EKc9oIAgfKfnrG/WV9tsGt5G+y9L0hpKezFYZhDjouuFDVFgyFsboxDhsVjuMBj2SiTi0WpPY1oDXcTupETq9PmqQQWg1K1hSquHyOaFSKOBw+eB322A2WWAzaOCLpKFWqBBLpuHzc6PNQLk4h2A4gXTMD7PTh3A4CIvZgnA0AhOJjbxl9NKSBomQD9OzcqxtbaOnowFOlwPTc4uwOlwiiEUxl4BGZyEmDMJps4tIkx6fFwqiI0QMnIy4MD0+hXiuQGVXNu78yCCXhysxCJs5xT7g1MPWW5Z6VahLHOk6HCL0Irw8s9yW4W0jWm0H3OuA4zfKqIg5RwfnFfLTi57OL9/V87mS33UBr/qMRGLVf7cP7hyDsDfvo6cNkGven5J+WAqisXsE8zOzuPfpb6D3xCGV9KCzpQFjiytQT43i3r0HeNDajtbmFgRcdjz94QHa27rR09eHIZkUn/32t/jim2+xW4eHXBY9GpvbqCfnZbudYguF3sFBtDe2UL5fwWHWorGxC59//i38NNp0tHfBrJrH999+jy+fNaK1qVnE1HVZzOjp7cGDB/chG5KisaUJ/YNDYquFFb0Wnb3daGprR3trIxoaW8W+7G1EbyOVMyAdpHzbxY68bS2tIgLidQCzW9jrQjvlybvrrpgclRu3BO4cg4jIiqUN8EY670VJJ/yxPnV/r9pzUw/NcXXPw+sR5uBMD382by7rbT5Wr6+/jYLnwnDAUFG3aeQgRbkGpxfyPT46EPF43wYXA/FduW6r9XkR6qb9EPiW7/1B8ZI0vaGksy9WT98AVFrLextBQtRrc5RFo8EoVv1pSV73Bv0YHRuHhfQDDv2ztKRF0Mfbs1ng99jR1vQEQyNjYks0tWYZPV1tGB4egr/OeohkNAoJ9a6hUABzM9PQqhaxoNHDqluGL5ZHb3836Q0+zE5NYmxyEjZnAFqlHDafHxaTViyhnSBadCYddCo1puRLWFlRCy/aECnkWp2B9BkbKfYBKOdnMT8tRd/wJCx2D9KkjA/ziCWRQL6ggMfrr1J1fcBlGnR6eElniSYqQcFvC9yFEeScL5bHF8Syzgy756aW3J7nXvZR2tjaRGltFWaDTvhaFUprwnKTTCQQCYeFLxW7Z4SCQVKKs8imEmLpbZgaZKGQQzQcFZHYOWI876XOedby5x6ATcO8WpG3JUiF3WKtS7aQp+eC2Ng9pLLWxMaga0RDMpWkUWNXpF3f2EShmEeel/eurmFqZgK5TBaJVAbJZEyYmplOzptFMM4vV1hFWWwomkGaFO9DqkPeGHRqQYnV1VXwjr1s3hVhZU45DE3FtMv/+ci0M83iPv+nuqrd53s1szCbevkeR3jkKPZcb16vj+puVTxfe/8PinW+9wfHS9JU18zLHqHR5N3xxTrY20E6nUOJmCmdK4jlqRvUuEvEiCxG7exShR0f4pjEtHgmL5bw7mxtYHNzS8xhcPhRjqXkDfhEg+fAY7lUXDzHJtsdYvBjarTbGxt0r7K1Aq+h5zmLtVWuzzyy+TRWqfFyY14nhmWm5eiMpXwGueKqiA22Rgx0fHQstrreFMzHczQvUSwUxJbYHMgvEqNy6blYLEQiYsWH6zbDh/jePwWXpekNM+9d88WKRIIorJWhWZqD1mzGuLQPv/3dV9DrNCTyRCAhBZp3pOK5iUFS+BdVepSzIUzOycUWCbzr1dTEJHTGJYzKRhCIhKCYXcCzRw8xPj2BiclphGmEGxjoxcTMPCKpLOboOm8QtKjUiq0VtDolRiamSLwj8cxEoqRZj4mJCRiMJoS8RgxKxiGVDQtz7tDgoIjouKhYEREmdSskQg5I4Q/EoJybxb1HTzA1PoQMdWQ3sSThOuFOMkjFm/ejL9YfAnB9vs3EcBvgzjFIPJHCl9/ch3xZ/96UdJvbTr1mn1CkpZJByAZHoLcY8fjJUwxJhzA5PoK21k5SfscxMDQFvWYR33z5e9x/+AgtTY3o6u7Cl/S/qaUZFoenmutr8NhNYjnqxPQU7j96jAHJMKanJ/Hw4T34fD4MDgzih+ZWjAz14+tvvhEdxB8SLExNUN0NYGx8HGaHt3r1dsCdYxAO2BBPF+CP3GzQhrPXWAFlWCPl9m1Q843i3pKVVHHtjMmVgQNjs8hxNn+m/2KFnO1xa/5OZ4EVYSpOlMnHGlT+Vy5U7jMtFb+tmq/UmeQVhfoMjXyP/79696sivVdt+wMGodwTXus3uwoK+u6Ykp4g+XmS5G5n6Ga2P/hR7j3ZhlpnhNvrERtlehwuOPwB2M06+Pwh2J1uZJIxeOmem86jpFuMT4yRvD5FqvbboZDNQKVUIZVOwWm3wWE2wOTyIehxIJFbIx1inJT4OFY0apitVgRCCeH75CF9wO9ziqW2ep0eoWgIfpcXWhMv13XAbbcjl8/BzasNQxERWM5tt0KnmYdSZ0Y4mhRl6zQayFVKOOl9eIOi64YVtQYBGgnZhYZjiN0m+NHv/YHgsjSdG0ECkQTkCiX09oCIWFjpka4HOS9exlsvT7Gk9GCbGmcAGs0yTBZiDodT7NMR9rlgNvM8Q5gYxwWr1QW3yw4Ocuejhpqumk4v5snIvTibbF1OJzFUBEb1glhO7PH7ifEMyJV3EYtHqYEHxf4fK3o9CsU1OGxW5Iol4cwYCoeIIbzo7GkjpnXC4fbD6bQjFosI50ZWrF0uF2xWk4jCGI+HoDOYqYwgtjfWYNQuobVngPJw0/sFBa1cBzUUZtzq+Sszb53/fF5LyyMXH3mX23UaeXmXW5PFIpYW8zvXq4v3jUzf2773h8LL0sT1Xd7Yfj2CsHhV8ebN0hDzOhrIdSEPW/WuCxSl/Tyomx9j9X5tcVNl6e3bSnpRN+hDDTK5M5NwLyrm1d3aTP+PwMHR4Y+m26tGXXkX4I/LsLldWfLL9XkR6tbDB8If/d4fCC9DE8O5/UHuopnX7bSQThXHUH8LpJPTaG98jL/51d9BMtAHi9WD5rY2dLS1wO9x4eHjHyAZmUHEqUVr1wCGJBIMTc6hs60Dc/JxND9rhMlmQXdTK+7fu4e+wT4007mNRLNnjx+gRzoMuzeAzvZmER2ls1uCUSpzZn4UT5tbMT4kw8jkBKamxtDR0Y6RYRnMBiUan7Xj4Q+PxKj59Okzer4VPf1jiAYcwoDx/aOnRKsLnS2t+P7JM7S3PEIkmRejxW2GuyJixbNrFQY5O1HIQQuuG26L3Z4XZF0Vnp9cnxfxZWB7qzJ6MNz2eZCbiO98VbgsTQdHJ2jr6gO7YX3iDUSg0hqoFwyD9ytM5YrEMCUR7YNd0k9IXKgJKJubm0JOE+fMZe5lxNKryJMMz+kT9PxFjL3lOo9aHOndE0mLcvlakgjyhGIC+fxsemZkp8cH+ZIWiyq1mLc5e/8scpn8fJCUZk8wKs7T+VW4q+epXAlmpwfheBo2d+CNst6GTENSjLi1a+/23FWR6X19XsTUrALpwtq5NOeQ351GUF4tmuV4A1Qf+VKZdKxrRsqT882X1l+dZwvUHq6pLM6Hac/Qu3In/nOQn+X6e5c8OE2Wyo0mc4ikSaqi9vOJMxDDwrIBOqsb3nAakwvU6LOrGByfwdbunoi/ND01jvYuCTokQzCR8syuGdxAVxRzGFe4ECflOZwsiEwvhyVEL1yLimulc9dqGMusIp6jhkF48bl6eDGvs+ecF/+PZeqXdZsxkSvXvV7DKL2bnRg/Gk+hpaNX7P1YWNuiRrx5rVhY26ZOKwSXNyTO+Vr+QpqrINPsDsSprdE3StG7pcoIp7foHdcr35auC+TvmqT7dbCS5u33RL7V/8ncOrr7peIai1hRFrH84Tji1Ouwkh4ijuFtof3UUy9owlBbo/Q/Bg5PGqHEjAFK4xLbRseEE2CAeqpgLC3ShKhH/oi3ATNi5HR4gkhRz+gNxcWEosXpu3bkEZix3r2rItPsJgmH22YglkPUK0fO+RBxzwSs7gi8wRhcvrDoDCLU68eo02aDE0fo4dGdn+OYzd5gXJzzko4a8n871Y+f2vDZewmSEgLRFJUbpXtxfBJJpEj5fITuni7I1VY4vEEEjXrYzHGMKWxwun2CGZiYi+h7dR79iLcM+dtUvhv/r5z/QWK1nZkdIQT0TeiVrUAz8RXmFtXolcig0xvQ0NKJGDHI7PwCvvn6HmZm59HRK4XV5UehWILbFxKM4qCRroZ2dxAZUiX0FpcIaVu7zuc2uqdUKisMMq/QQKHWY0G1gnmlBjMLKhKzltAumcLotFxsRcbX5xTqj/gRPwhy+5uc18Cw1Ayn7tcwqe6jb2gGo5NzGJmYhWR4HItLK5iVL0O+vCLa8oJKC27b09SWp6lNcx4XcWJWXkl34frM4hKVy88u4f8HpNtpaWv0xN0AAAAASUVORK5CYII=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1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138.36980335648" createdVersion="4" refreshedVersion="4" minRefreshableVersion="3" recordCount="76">
  <cacheSource type="worksheet">
    <worksheetSource ref="A7:G89" sheet="US"/>
  </cacheSource>
  <cacheFields count="5">
    <cacheField name="EPIC" numFmtId="0">
      <sharedItems containsBlank="1"/>
    </cacheField>
    <cacheField name="Type d'US" numFmtId="0">
      <sharedItems containsBlank="1" count="3">
        <s v="Tech"/>
        <m/>
        <s v="US"/>
      </sharedItems>
    </cacheField>
    <cacheField name="Lo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Titre" numFmtId="0">
      <sharedItems containsBlank="1"/>
    </cacheField>
    <cacheField name="Poid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4158.665193981484" createdVersion="4" refreshedVersion="4" minRefreshableVersion="3" recordCount="58">
  <cacheSource type="worksheet">
    <worksheetSource ref="A7:H65" sheet="US"/>
  </cacheSource>
  <cacheFields count="8">
    <cacheField name="EPIC" numFmtId="0">
      <sharedItems containsBlank="1" count="14">
        <s v="00-Gestion des référentiels"/>
        <s v="01-Transfert des flux vers Synapse"/>
        <s v="02-Intégration Référentiel Contrat_x000a_&amp; Règles de recyclages"/>
        <s v="04-Qualification des prestations"/>
        <s v="03-Gestion des transcodifications"/>
        <s v="05-Recyclage prestation "/>
        <s v="06-Gestion des lots paiements_x000a_&amp; Envoi S.I. &amp; Edition Bordereau"/>
        <s v="07-Consultation des prestations"/>
        <s v="08-Gestion des droits (profils, habilitations)"/>
        <s v="09- Infocentre (reporting)"/>
        <m/>
        <s v="03-Qualification des prestations" u="1"/>
        <s v="04-Gestion des transcodifications" u="1"/>
        <s v="02-Intégration Référentiel Contrat_x000a_&amp; Recyclages" u="1"/>
      </sharedItems>
    </cacheField>
    <cacheField name="Type d'US" numFmtId="0">
      <sharedItems containsBlank="1"/>
    </cacheField>
    <cacheField name="Lo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Titre" numFmtId="0">
      <sharedItems containsBlank="1"/>
    </cacheField>
    <cacheField name="PRIORITE" numFmtId="0">
      <sharedItems containsBlank="1" count="4">
        <s v="P0"/>
        <s v="P1"/>
        <m/>
        <s v="P3"/>
      </sharedItems>
    </cacheField>
    <cacheField name="Commentaires" numFmtId="0">
      <sharedItems containsBlank="1"/>
    </cacheField>
    <cacheField name="Poids" numFmtId="0">
      <sharedItems containsString="0" containsBlank="1" containsNumber="1" containsInteger="1" minValue="1" maxValue="3"/>
    </cacheField>
    <cacheField name="Poids CANG" numFmtId="0">
      <sharedItems containsBlank="1" count="4">
        <s v="MOYEN"/>
        <s v="COMPLEXE"/>
        <s v="SIMP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eur" refreshedDate="44158.666754513892" createdVersion="4" refreshedVersion="4" minRefreshableVersion="3" recordCount="59">
  <cacheSource type="worksheet">
    <worksheetSource ref="A7:K66" sheet="US"/>
  </cacheSource>
  <cacheFields count="11">
    <cacheField name="EPIC" numFmtId="0">
      <sharedItems containsBlank="1" count="11">
        <s v="00-Gestion des référentiels"/>
        <s v="01-Transfert des flux vers Synapse"/>
        <s v="02-Intégration Référentiel Contrat_x000a_&amp; Règles de recyclages"/>
        <s v="04-Qualification des prestations"/>
        <s v="03-Gestion des transcodifications"/>
        <s v="05-Recyclage prestation "/>
        <s v="06-Gestion des lots paiements_x000a_&amp; Envoi S.I. &amp; Edition Bordereau"/>
        <s v="07-Consultation des prestations"/>
        <s v="08-Gestion des droits (profils, habilitations)"/>
        <s v="09- Infocentre (reporting)"/>
        <m/>
      </sharedItems>
    </cacheField>
    <cacheField name="Type d'US" numFmtId="0">
      <sharedItems containsBlank="1" count="3">
        <s v="Tech"/>
        <s v="US"/>
        <m/>
      </sharedItems>
    </cacheField>
    <cacheField name="Lo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Titre" numFmtId="0">
      <sharedItems containsBlank="1"/>
    </cacheField>
    <cacheField name="PRIORITE" numFmtId="0">
      <sharedItems containsBlank="1" count="4">
        <s v="P0"/>
        <s v="P1"/>
        <m/>
        <s v="P3"/>
      </sharedItems>
    </cacheField>
    <cacheField name="Commentaires" numFmtId="0">
      <sharedItems containsBlank="1"/>
    </cacheField>
    <cacheField name="Poids" numFmtId="0">
      <sharedItems containsString="0" containsBlank="1" containsNumber="1" containsInteger="1" minValue="1" maxValue="3"/>
    </cacheField>
    <cacheField name="Poids CANG" numFmtId="0">
      <sharedItems containsBlank="1" count="4">
        <s v="MOYEN"/>
        <s v="COMPLEXE"/>
        <s v="SIMPLE"/>
        <m/>
      </sharedItems>
    </cacheField>
    <cacheField name="Charges " numFmtId="0">
      <sharedItems containsString="0" containsBlank="1" containsNumber="1" containsInteger="1" minValue="3" maxValue="8" count="4">
        <n v="5"/>
        <n v="8"/>
        <n v="3"/>
        <m/>
      </sharedItems>
    </cacheField>
    <cacheField name="Description générale" numFmtId="0">
      <sharedItems containsBlank="1" longText="1"/>
    </cacheField>
    <cacheField name="Contex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eur" refreshedDate="44165.764375694445" createdVersion="4" refreshedVersion="4" minRefreshableVersion="3" recordCount="56">
  <cacheSource type="worksheet">
    <worksheetSource ref="A7:I63" sheet="US"/>
  </cacheSource>
  <cacheFields count="9">
    <cacheField name="EPIC" numFmtId="0">
      <sharedItems count="10">
        <s v="00-Gestion des référentiels"/>
        <s v="01-Transfert des flux vers Synapse"/>
        <s v="02-Intégration Référentiel Contrat_x000a_&amp; Règles de recyclages"/>
        <s v="04-Qualification des prestations"/>
        <s v="03-Gestion des transcodifications"/>
        <s v="05-Recyclage prestation "/>
        <s v="06-Gestion des lots paiements_x000a_&amp; Envoi S.I. &amp; Edition Bordereau"/>
        <s v="07-Consultation des prestations"/>
        <s v="08-Gestion des droits (profils, habilitations)"/>
        <s v="09- Infocentre (reporting)"/>
      </sharedItems>
    </cacheField>
    <cacheField name="Type d'US" numFmtId="0">
      <sharedItems/>
    </cacheField>
    <cacheField name="Lot" numFmtId="0">
      <sharedItems containsSemiMixedTypes="0" containsString="0" containsNumber="1" containsInteger="1" minValue="1" maxValue="3" count="3">
        <n v="1"/>
        <n v="2"/>
        <n v="3"/>
      </sharedItems>
    </cacheField>
    <cacheField name="Titre" numFmtId="0">
      <sharedItems/>
    </cacheField>
    <cacheField name="PRIORITE" numFmtId="0">
      <sharedItems containsBlank="1"/>
    </cacheField>
    <cacheField name="Commentaires" numFmtId="0">
      <sharedItems containsBlank="1"/>
    </cacheField>
    <cacheField name="Poids" numFmtId="0">
      <sharedItems containsSemiMixedTypes="0" containsString="0" containsNumber="1" containsInteger="1" minValue="1" maxValue="3"/>
    </cacheField>
    <cacheField name="Poids CANG" numFmtId="0">
      <sharedItems/>
    </cacheField>
    <cacheField name="Charges 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Gestion des référentiels"/>
    <x v="0"/>
    <x v="0"/>
    <s v="Constitution du fichier référentiel contrat"/>
    <n v="1"/>
  </r>
  <r>
    <m/>
    <x v="0"/>
    <x v="0"/>
    <s v="Référentiel de recyclage : critère d'éligibilité pour une transco simple"/>
    <n v="1"/>
  </r>
  <r>
    <m/>
    <x v="0"/>
    <x v="0"/>
    <s v="Référentiel de recyclage : critère d'éligibilité pour une transco générique"/>
    <n v="1"/>
  </r>
  <r>
    <m/>
    <x v="0"/>
    <x v="0"/>
    <s v="Référentiel de qualification des données recyclées (niveau contrat, prestation)"/>
    <n v="1"/>
  </r>
  <r>
    <m/>
    <x v="0"/>
    <x v="0"/>
    <s v="Constitution et conservation des logs de traitement"/>
    <n v="2"/>
  </r>
  <r>
    <m/>
    <x v="0"/>
    <x v="1"/>
    <s v="Constitution du fichier de confirmation de paiement"/>
    <n v="1"/>
  </r>
  <r>
    <m/>
    <x v="0"/>
    <x v="1"/>
    <s v="Constitution du fichier de transco Dreamer"/>
    <n v="1"/>
  </r>
  <r>
    <m/>
    <x v="0"/>
    <x v="2"/>
    <s v="Constitution du fichier / appel WS de transco REF"/>
    <n v="1"/>
  </r>
  <r>
    <m/>
    <x v="1"/>
    <x v="3"/>
    <m/>
    <m/>
  </r>
  <r>
    <s v="Transfert des flux vers Synapse"/>
    <x v="0"/>
    <x v="0"/>
    <s v="Presta Santé - Transfert des flux pivots de prestation Santé de Bridge vers Synapse"/>
    <n v="1"/>
  </r>
  <r>
    <m/>
    <x v="0"/>
    <x v="0"/>
    <s v="Presta Santé - Transfert du référentiel contrat vers Synapse"/>
    <n v="1"/>
  </r>
  <r>
    <m/>
    <x v="0"/>
    <x v="1"/>
    <s v="Presta Santé - Transfert des confirmation de paiement vers Synapse"/>
    <n v="1"/>
  </r>
  <r>
    <m/>
    <x v="0"/>
    <x v="1"/>
    <s v="Presta Santé - Transfert des transcos Dreamer vers Synapse"/>
    <n v="1"/>
  </r>
  <r>
    <m/>
    <x v="0"/>
    <x v="2"/>
    <s v="Presta Santé - Transfert des transcos REF vers Synapse"/>
    <n v="1"/>
  </r>
  <r>
    <m/>
    <x v="1"/>
    <x v="3"/>
    <m/>
    <m/>
  </r>
  <r>
    <s v="Intégration du Référentiel Contrat_x000a_&amp; Recyclages"/>
    <x v="2"/>
    <x v="0"/>
    <s v="Presta Santé - traitement de masse chargement référentiel contrat"/>
    <n v="2"/>
  </r>
  <r>
    <m/>
    <x v="2"/>
    <x v="1"/>
    <s v="Presta Santé - traitement de masse chargement recyclages DREAMER - toutes règles"/>
    <n v="1"/>
  </r>
  <r>
    <m/>
    <x v="2"/>
    <x v="2"/>
    <s v="Presta Santé - traitement de masse chargement  recyclages REF - toutes règles"/>
    <n v="1"/>
  </r>
  <r>
    <m/>
    <x v="1"/>
    <x v="3"/>
    <m/>
    <m/>
  </r>
  <r>
    <s v="Intégration des Prestations"/>
    <x v="0"/>
    <x v="0"/>
    <s v="Toutes Prest - traitement de masse chargement d'un fichier pivot"/>
    <n v="1"/>
  </r>
  <r>
    <m/>
    <x v="2"/>
    <x v="0"/>
    <s v="Presta Santé - traitement de masse de chargement de fichier pivot ADS"/>
    <n v="1"/>
  </r>
  <r>
    <m/>
    <x v="2"/>
    <x v="1"/>
    <s v="Presta Santé - traitement de masse de chargement de fichier pivot DCS"/>
    <n v="1"/>
  </r>
  <r>
    <m/>
    <x v="1"/>
    <x v="3"/>
    <m/>
    <m/>
  </r>
  <r>
    <s v="Qualification"/>
    <x v="2"/>
    <x v="0"/>
    <s v="Presta Santé - traitement de masse Qualif données recyclées  - contrôles au contrat"/>
    <n v="1"/>
  </r>
  <r>
    <m/>
    <x v="2"/>
    <x v="0"/>
    <s v="Presta Santé - traitement de masse Qualif données recyclées  - contrôles à la prestation"/>
    <n v="1"/>
  </r>
  <r>
    <m/>
    <x v="1"/>
    <x v="3"/>
    <m/>
    <m/>
  </r>
  <r>
    <s v="Transcodifications"/>
    <x v="2"/>
    <x v="0"/>
    <s v="Presta Santé - Action de transcodification"/>
    <n v="1"/>
  </r>
  <r>
    <m/>
    <x v="2"/>
    <x v="0"/>
    <s v="Presta Santé - Traitement de masse de transcodification"/>
    <n v="1"/>
  </r>
  <r>
    <m/>
    <x v="1"/>
    <x v="3"/>
    <m/>
    <m/>
  </r>
  <r>
    <s v="Recyclages"/>
    <x v="2"/>
    <x v="0"/>
    <s v="Presta Santé - Ecran de recherche des lignes de recyclage"/>
    <n v="1"/>
  </r>
  <r>
    <m/>
    <x v="2"/>
    <x v="0"/>
    <s v="Presta Santé - Ecran de recherche des lignes de recyclage - enrichissement"/>
    <n v="2"/>
  </r>
  <r>
    <m/>
    <x v="2"/>
    <x v="1"/>
    <s v="Presta Santé - Ecran de recherche des lignes de recyclage - fonction d'import"/>
    <n v="1"/>
  </r>
  <r>
    <m/>
    <x v="2"/>
    <x v="0"/>
    <s v="Presta Santé - màj lignes de recyclage - Ecran modif données de recyclage"/>
    <n v="1"/>
  </r>
  <r>
    <m/>
    <x v="2"/>
    <x v="0"/>
    <s v="Presta Santé - màj ligne de recyclage - Ecran consultation du référentiel"/>
    <n v="1"/>
  </r>
  <r>
    <m/>
    <x v="2"/>
    <x v="0"/>
    <s v="Presta Santé - traitement de masse générateur de recyclage"/>
    <n v="1"/>
  </r>
  <r>
    <m/>
    <x v="1"/>
    <x v="3"/>
    <m/>
    <m/>
  </r>
  <r>
    <s v="Constitution Lot_x000a_&amp; Envoi S.I._x000a_&amp; Edition Bordereau"/>
    <x v="2"/>
    <x v="0"/>
    <s v="Presta Santé - Ecran de validation du paiement des prestas valides à un délégataire"/>
    <n v="1"/>
  </r>
  <r>
    <m/>
    <x v="2"/>
    <x v="0"/>
    <s v="Presta Santé - Génération bordereau XLS - qu'avec les prestations, sans présentation"/>
    <n v="1"/>
  </r>
  <r>
    <m/>
    <x v="2"/>
    <x v="0"/>
    <s v="Presta Santé - Génération bordereau XLS - en ajoutant les rejets &amp; les instances, sans présentation"/>
    <n v="1"/>
  </r>
  <r>
    <m/>
    <x v="2"/>
    <x v="0"/>
    <s v="Presta Santé - Génération bordereau XLS - sécurisé &amp; formaté, avec option proformat"/>
    <n v="1"/>
  </r>
  <r>
    <m/>
    <x v="2"/>
    <x v="0"/>
    <s v="Presta Santé - Génération du fichier pour alimenter le Back-Office - Mode WS"/>
    <n v="1"/>
  </r>
  <r>
    <m/>
    <x v="2"/>
    <x v="0"/>
    <s v="Presta Santé - Génération du fichier pour alimenter le Back-Office - Mode robot (à décliner)"/>
    <n v="1"/>
  </r>
  <r>
    <m/>
    <x v="2"/>
    <x v="0"/>
    <s v="Presta Santé - Ecran de recherche des bordereaux"/>
    <n v="1"/>
  </r>
  <r>
    <m/>
    <x v="2"/>
    <x v="0"/>
    <s v="Presta Santé - Ecran de recherche des bordereaux - enrichissement"/>
    <n v="2"/>
  </r>
  <r>
    <m/>
    <x v="2"/>
    <x v="0"/>
    <s v="Presta Santé - Ecran de création de bordereau"/>
    <n v="1"/>
  </r>
  <r>
    <m/>
    <x v="2"/>
    <x v="0"/>
    <s v="Presta Santé - Ecran annulation de bordereau"/>
    <n v="1"/>
  </r>
  <r>
    <m/>
    <x v="2"/>
    <x v="1"/>
    <s v="Presta Santé - traitement de masse chargement confirmation paiement"/>
    <n v="1"/>
  </r>
  <r>
    <m/>
    <x v="1"/>
    <x v="3"/>
    <m/>
    <m/>
  </r>
  <r>
    <s v="Consultation des prestations"/>
    <x v="2"/>
    <x v="0"/>
    <s v="Presta Santé - Ecran de recherche listant les prestations avec leur montant de prest, leur statut, leur pivot source, leur éventiel bordereau cible."/>
    <n v="1"/>
  </r>
  <r>
    <m/>
    <x v="2"/>
    <x v="0"/>
    <s v="Presta Santé - Ecran de recherche listant les prestations avec leur montant de prest, leur statut, leur pivot source, leur éventiel bordereau cible - enrichissement"/>
    <n v="2"/>
  </r>
  <r>
    <m/>
    <x v="2"/>
    <x v="0"/>
    <s v="Presta Santé - Synthèse des prestations filtrées : nombre, montant total de prest, leur montant en instance, bloqué, valide, payé, rejeté."/>
    <n v="1"/>
  </r>
  <r>
    <m/>
    <x v="1"/>
    <x v="3"/>
    <m/>
    <m/>
  </r>
  <r>
    <s v="Gestion des droits"/>
    <x v="2"/>
    <x v="0"/>
    <s v="Presta Santé - Ecran de connexion"/>
    <n v="1"/>
  </r>
  <r>
    <m/>
    <x v="2"/>
    <x v="0"/>
    <s v="Presta Santé - Ecran de recherche des gestionnaires"/>
    <n v="1"/>
  </r>
  <r>
    <m/>
    <x v="2"/>
    <x v="0"/>
    <s v="Presta Santé - Ecran de mise à jour d'un gestionnaire"/>
    <n v="1"/>
  </r>
  <r>
    <m/>
    <x v="2"/>
    <x v="1"/>
    <s v="Presta Santé - Ecran de mise à jour d'un gestionnaire"/>
    <n v="1"/>
  </r>
  <r>
    <m/>
    <x v="0"/>
    <x v="0"/>
    <s v="Presta Santé - Mise en place SSO"/>
    <n v="1"/>
  </r>
  <r>
    <m/>
    <x v="1"/>
    <x v="3"/>
    <m/>
    <m/>
  </r>
  <r>
    <s v="Aimentation Infocentre"/>
    <x v="2"/>
    <x v="0"/>
    <s v="Presta Santé - Transfert export Base Synapse vers Infocentre"/>
    <n v="1"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x v="0"/>
    <s v="Tech"/>
    <x v="0"/>
    <s v="Constitution du fichier référentiel contrat"/>
    <x v="0"/>
    <m/>
    <n v="1"/>
    <x v="0"/>
  </r>
  <r>
    <x v="0"/>
    <s v="Tech"/>
    <x v="0"/>
    <s v="Constitution et conservation des logs de traitement"/>
    <x v="1"/>
    <m/>
    <n v="2"/>
    <x v="0"/>
  </r>
  <r>
    <x v="0"/>
    <s v="Tech"/>
    <x v="1"/>
    <s v="Notification de paiement : constitution du fichier de confirmation de paiement"/>
    <x v="0"/>
    <m/>
    <n v="1"/>
    <x v="1"/>
  </r>
  <r>
    <x v="0"/>
    <s v="Tech"/>
    <x v="0"/>
    <s v="Initialisation du référentiel SYNAPSE à partir de Dreamer pour le 1er délégataire"/>
    <x v="0"/>
    <s v="A valider avec le métier en termes d'acceptation"/>
    <n v="1"/>
    <x v="2"/>
  </r>
  <r>
    <x v="0"/>
    <s v="Tech"/>
    <x v="1"/>
    <s v="Initialisation du référentiel SYNAPSE à partir de Dreamer pour tous les délégataires santé"/>
    <x v="2"/>
    <m/>
    <n v="1"/>
    <x v="1"/>
  </r>
  <r>
    <x v="0"/>
    <s v="Tech"/>
    <x v="2"/>
    <s v="Constitution du fichier / appel WS de transco REF"/>
    <x v="2"/>
    <m/>
    <n v="1"/>
    <x v="1"/>
  </r>
  <r>
    <x v="1"/>
    <s v="Tech"/>
    <x v="0"/>
    <s v="Presta Santé - Transfert des flux pivots de prestation Santé de Bridge vers Synapse"/>
    <x v="0"/>
    <m/>
    <n v="1"/>
    <x v="2"/>
  </r>
  <r>
    <x v="1"/>
    <s v="Tech"/>
    <x v="0"/>
    <s v="Presta Santé - Transfert du référentiel contrat vers Synapse"/>
    <x v="0"/>
    <m/>
    <n v="1"/>
    <x v="2"/>
  </r>
  <r>
    <x v="1"/>
    <s v="Tech"/>
    <x v="1"/>
    <s v="Presta Santé - Transfert des confirmations de paiement vers Synapse"/>
    <x v="0"/>
    <m/>
    <n v="1"/>
    <x v="1"/>
  </r>
  <r>
    <x v="1"/>
    <s v="Tech"/>
    <x v="1"/>
    <s v="Presta Santé - Transfert des transcos Dreamer vers Synapse"/>
    <x v="2"/>
    <m/>
    <n v="1"/>
    <x v="1"/>
  </r>
  <r>
    <x v="1"/>
    <s v="Tech"/>
    <x v="2"/>
    <s v="Presta Santé - Transfert des transcos REF vers Synapse"/>
    <x v="2"/>
    <m/>
    <n v="1"/>
    <x v="1"/>
  </r>
  <r>
    <x v="2"/>
    <s v="US"/>
    <x v="0"/>
    <s v="Presta Santé - traitement de masse chargement référentiel contrat"/>
    <x v="0"/>
    <m/>
    <n v="2"/>
    <x v="1"/>
  </r>
  <r>
    <x v="2"/>
    <s v="US"/>
    <x v="1"/>
    <s v="Presta Santé - traitement de masse chargement recyclages DREAMER - toutes règles"/>
    <x v="2"/>
    <m/>
    <n v="3"/>
    <x v="1"/>
  </r>
  <r>
    <x v="2"/>
    <s v="US"/>
    <x v="2"/>
    <s v="Presta Santé - traitement de masse chargement  recyclages REF - toutes règles"/>
    <x v="2"/>
    <m/>
    <n v="3"/>
    <x v="1"/>
  </r>
  <r>
    <x v="2"/>
    <s v="Tech"/>
    <x v="0"/>
    <s v="Toutes Prest - traitement de masse chargement d'un fichier pivot"/>
    <x v="0"/>
    <m/>
    <n v="1"/>
    <x v="1"/>
  </r>
  <r>
    <x v="2"/>
    <s v="US"/>
    <x v="0"/>
    <s v="Presta Santé - traitement de masse de chargement de fichier pivot ADS"/>
    <x v="0"/>
    <m/>
    <n v="1"/>
    <x v="1"/>
  </r>
  <r>
    <x v="2"/>
    <s v="US"/>
    <x v="1"/>
    <s v="Presta Santé - traitement de masse de chargement de fichier pivot DCS"/>
    <x v="2"/>
    <m/>
    <n v="1"/>
    <x v="0"/>
  </r>
  <r>
    <x v="3"/>
    <s v="US"/>
    <x v="0"/>
    <s v="Presta Santé - traitement de masse Qualif données recyclées  - contrôles niveau contrat"/>
    <x v="0"/>
    <m/>
    <n v="1"/>
    <x v="0"/>
  </r>
  <r>
    <x v="3"/>
    <s v="US"/>
    <x v="0"/>
    <s v="Presta Santé - traitement de masse Qualif données recyclées  - contrôles nveau prestation"/>
    <x v="0"/>
    <m/>
    <n v="1"/>
    <x v="0"/>
  </r>
  <r>
    <x v="4"/>
    <s v="US"/>
    <x v="0"/>
    <s v="Presta Santé - Action de transcodification TP/IHM propagation sur les lignes de prestations en instance correspondant à la transco saisie (nouvelle transco)."/>
    <x v="0"/>
    <m/>
    <n v="1"/>
    <x v="0"/>
  </r>
  <r>
    <x v="4"/>
    <s v="US"/>
    <x v="0"/>
    <s v="Presta Santé - Action de transcodification TP/IHM propagation sur les lignes de prestations en instance correspondant à la transco modifiée."/>
    <x v="0"/>
    <m/>
    <n v="1"/>
    <x v="0"/>
  </r>
  <r>
    <x v="4"/>
    <s v="US"/>
    <x v="0"/>
    <s v="Presta Santé - Action de transcodification TP/IHM propagation sur les lignes de prestations en instance correspondant à la transco supprimée."/>
    <x v="0"/>
    <m/>
    <n v="1"/>
    <x v="0"/>
  </r>
  <r>
    <x v="4"/>
    <s v="US"/>
    <x v="0"/>
    <s v="Presta Santé - Traitement de masse de transcodification Batch sur chargement fichier de prestation"/>
    <x v="0"/>
    <m/>
    <n v="1"/>
    <x v="1"/>
  </r>
  <r>
    <x v="4"/>
    <s v="US"/>
    <x v="0"/>
    <s v="Presta Santé - Traitement de masse de transcodification Batch sur chargement de référentiel contrat"/>
    <x v="0"/>
    <m/>
    <n v="1"/>
    <x v="1"/>
  </r>
  <r>
    <x v="5"/>
    <s v="US"/>
    <x v="0"/>
    <s v="Presta Santé - Ecran de recherche des lignes de recyclage"/>
    <x v="0"/>
    <m/>
    <n v="1"/>
    <x v="0"/>
  </r>
  <r>
    <x v="5"/>
    <s v="US"/>
    <x v="0"/>
    <s v="Presta Santé - Ecran de recherche des lignes de recyclage - enrichissement"/>
    <x v="0"/>
    <m/>
    <n v="2"/>
    <x v="0"/>
  </r>
  <r>
    <x v="5"/>
    <s v="US"/>
    <x v="1"/>
    <s v="Presta Santé - Ecran de recherche des lignes de recyclage - fonction d'import"/>
    <x v="2"/>
    <m/>
    <n v="1"/>
    <x v="0"/>
  </r>
  <r>
    <x v="5"/>
    <s v="US"/>
    <x v="0"/>
    <s v="Presta Santé - màj lignes de recyclage - Ecran modif données de recyclage"/>
    <x v="0"/>
    <m/>
    <n v="1"/>
    <x v="0"/>
  </r>
  <r>
    <x v="5"/>
    <s v="US"/>
    <x v="0"/>
    <s v="Presta Santé - màj ligne de recyclage - Ecran consultation du référentiel"/>
    <x v="1"/>
    <s v="Très dégradé si non réalisé dans lot1"/>
    <n v="1"/>
    <x v="0"/>
  </r>
  <r>
    <x v="5"/>
    <s v="US"/>
    <x v="0"/>
    <s v="Presta Santé - traitement de masse générateur de recyclage"/>
    <x v="1"/>
    <s v="Si non retenue nécessité de tout traiter manuellement._x000a__x000a_Impact fort suivant le délégataire  choisi"/>
    <n v="1"/>
    <x v="1"/>
  </r>
  <r>
    <x v="6"/>
    <s v="US"/>
    <x v="0"/>
    <s v="Presta Santé - Ecran de validation du paiement des prestas valides à un délégataire"/>
    <x v="0"/>
    <m/>
    <n v="1"/>
    <x v="0"/>
  </r>
  <r>
    <x v="6"/>
    <s v="US"/>
    <x v="0"/>
    <s v="Presta Santé - Génération bordereau XLS - qu'avec la liste des prestations"/>
    <x v="0"/>
    <m/>
    <n v="1"/>
    <x v="0"/>
  </r>
  <r>
    <x v="6"/>
    <s v="US"/>
    <x v="0"/>
    <s v="Presta Santé - Génération bordereau XLS - en ajoutant les rejets &amp; les instances"/>
    <x v="0"/>
    <m/>
    <n v="1"/>
    <x v="0"/>
  </r>
  <r>
    <x v="6"/>
    <s v="US"/>
    <x v="0"/>
    <s v="Presta Santé - Génération bordereau XLS - sécurisé &amp; formaté, avec option proformat"/>
    <x v="1"/>
    <m/>
    <n v="1"/>
    <x v="0"/>
  </r>
  <r>
    <x v="6"/>
    <s v="US"/>
    <x v="0"/>
    <s v="Presta Santé - Génération des données bordereau pour alimenter le Back-Office"/>
    <x v="0"/>
    <m/>
    <n v="1"/>
    <x v="0"/>
  </r>
  <r>
    <x v="6"/>
    <s v="US"/>
    <x v="0"/>
    <s v="Presta Santé - Formatage BO cible des données bordereau"/>
    <x v="0"/>
    <m/>
    <n v="2"/>
    <x v="0"/>
  </r>
  <r>
    <x v="6"/>
    <s v="US"/>
    <x v="0"/>
    <s v="Presta Santé - Consommation des données bordereau par un robot pour alimenter le Back-Office ACCA"/>
    <x v="0"/>
    <m/>
    <n v="1"/>
    <x v="1"/>
  </r>
  <r>
    <x v="6"/>
    <s v="US"/>
    <x v="2"/>
    <s v="Presta Santé - Consommation des données bordereau (WS ? Autre ?) pour alimenter le Back-Office CLEVA"/>
    <x v="2"/>
    <m/>
    <n v="1"/>
    <x v="1"/>
  </r>
  <r>
    <x v="6"/>
    <s v="US"/>
    <x v="0"/>
    <s v="Presta Santé - Ecran de recherche des bordereaux"/>
    <x v="0"/>
    <s v="A affiner suivant la maquette:; identifier les critères minimim de recherche."/>
    <n v="1"/>
    <x v="0"/>
  </r>
  <r>
    <x v="6"/>
    <s v="US"/>
    <x v="1"/>
    <s v="Presta Santé - Ecran de recherche des bordereaux - enrichissement"/>
    <x v="1"/>
    <s v="A lotir autres fonctions complexes"/>
    <n v="2"/>
    <x v="0"/>
  </r>
  <r>
    <x v="6"/>
    <s v="US"/>
    <x v="0"/>
    <s v="Presta Santé - Ecran de création de bordereau"/>
    <x v="0"/>
    <m/>
    <n v="1"/>
    <x v="2"/>
  </r>
  <r>
    <x v="6"/>
    <s v="US"/>
    <x v="0"/>
    <s v="Presta Santé - Ecran annulation de bordereau"/>
    <x v="1"/>
    <m/>
    <n v="1"/>
    <x v="0"/>
  </r>
  <r>
    <x v="6"/>
    <s v="US"/>
    <x v="1"/>
    <s v="Presta Santé - traitement de masse chargement confirmation paiement"/>
    <x v="0"/>
    <m/>
    <n v="1"/>
    <x v="0"/>
  </r>
  <r>
    <x v="7"/>
    <s v="US"/>
    <x v="0"/>
    <s v="Presta Santé - Ecran de recherche listant les prestations avec leur montant de prest, leur statut, leur pivot source, leur éventiel bordereau cible."/>
    <x v="0"/>
    <m/>
    <n v="1"/>
    <x v="0"/>
  </r>
  <r>
    <x v="7"/>
    <s v="US"/>
    <x v="0"/>
    <s v="Presta Santé - Ecran de recherche listant les prestations avec leur montant de prest, leur statut, leur pivot source, leur éventiel bordereau cible - enrichissement"/>
    <x v="0"/>
    <m/>
    <n v="2"/>
    <x v="0"/>
  </r>
  <r>
    <x v="7"/>
    <s v="US"/>
    <x v="0"/>
    <s v="Presta Santé - Synthèse des prestations filtrées : nombre, montant total de prest, leur montant en instance, bloqué, valide, payé, rejeté."/>
    <x v="1"/>
    <m/>
    <n v="2"/>
    <x v="0"/>
  </r>
  <r>
    <x v="7"/>
    <s v="US"/>
    <x v="1"/>
    <s v="Presta Santé - Ecran de détail d'une prestation"/>
    <x v="2"/>
    <m/>
    <n v="2"/>
    <x v="0"/>
  </r>
  <r>
    <x v="8"/>
    <s v="Tech"/>
    <x v="0"/>
    <s v="Presta Santé - Ecran de connexion  (gestion renouvellement ..)"/>
    <x v="0"/>
    <m/>
    <n v="1"/>
    <x v="0"/>
  </r>
  <r>
    <x v="8"/>
    <s v="US"/>
    <x v="0"/>
    <s v="Presta Santé - Ecran de recherche des gestionnaires"/>
    <x v="0"/>
    <m/>
    <n v="1"/>
    <x v="2"/>
  </r>
  <r>
    <x v="8"/>
    <s v="US"/>
    <x v="1"/>
    <s v="Presta Santé - Ecran de mise à jour d'un gestionnaire"/>
    <x v="2"/>
    <m/>
    <n v="1"/>
    <x v="2"/>
  </r>
  <r>
    <x v="8"/>
    <s v="US"/>
    <x v="1"/>
    <s v="Presta Santé - Ecran de gestion des règles de droits du gestionnaire"/>
    <x v="2"/>
    <m/>
    <n v="1"/>
    <x v="2"/>
  </r>
  <r>
    <x v="8"/>
    <s v="Tech"/>
    <x v="1"/>
    <s v="Presta Santé - Mise en place SSOX"/>
    <x v="3"/>
    <s v="Peut être loti"/>
    <n v="1"/>
    <x v="2"/>
  </r>
  <r>
    <x v="8"/>
    <s v="Tech"/>
    <x v="0"/>
    <s v="Presta Santé - Accès à l'application via LAVANDE"/>
    <x v="0"/>
    <m/>
    <n v="1"/>
    <x v="2"/>
  </r>
  <r>
    <x v="9"/>
    <s v="US"/>
    <x v="0"/>
    <s v="Presta Santé - Transfert export Base Synapse vers Infocentre (4 tables)"/>
    <x v="0"/>
    <s v="A échanger pour valider le lotissement_x000a_&gt; Info centre des collectives : P1 ECOL._x000a_Hypothèse :_x000a_&gt; Copie complète de la base dans le Lot 1  vers l'info centre_x000a_&gt;"/>
    <n v="1"/>
    <x v="1"/>
  </r>
  <r>
    <x v="9"/>
    <s v="US"/>
    <x v="1"/>
    <s v="Presta Santé - Transfert export Base Synapse vers Infocentre"/>
    <x v="2"/>
    <m/>
    <n v="1"/>
    <x v="1"/>
  </r>
  <r>
    <x v="9"/>
    <s v="US"/>
    <x v="2"/>
    <s v="Presta Santé - Transfert export Base Synapse vers Infocentre"/>
    <x v="2"/>
    <m/>
    <n v="1"/>
    <x v="1"/>
  </r>
  <r>
    <x v="10"/>
    <m/>
    <x v="3"/>
    <m/>
    <x v="2"/>
    <m/>
    <m/>
    <x v="3"/>
  </r>
  <r>
    <x v="10"/>
    <m/>
    <x v="3"/>
    <m/>
    <x v="2"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">
  <r>
    <x v="0"/>
    <x v="0"/>
    <x v="0"/>
    <s v="Constitution du fichier référentiel contrat"/>
    <x v="0"/>
    <m/>
    <n v="1"/>
    <x v="0"/>
    <x v="0"/>
    <s v="Traitement de génération du référentiel contrat, à partir de ACCAPULCO ou à partir de l'Infocentre, dans un objectif de publication à SYNAPSE pour prise en compte._x000a_Fréquence envisagée : hebdomadaire._x000a_Type de génération : full"/>
    <m/>
  </r>
  <r>
    <x v="0"/>
    <x v="0"/>
    <x v="0"/>
    <s v="Constitution et conservation des logs de traitement"/>
    <x v="1"/>
    <m/>
    <n v="2"/>
    <x v="0"/>
    <x v="0"/>
    <s v="Logs de Chargement, logs de transcodifications, logs d'émission de fichier vers le SI, …. Tous les traitements automatiques."/>
    <m/>
  </r>
  <r>
    <x v="0"/>
    <x v="0"/>
    <x v="1"/>
    <s v="Notification de paiement : constitution du fichier de confirmation de paiement"/>
    <x v="0"/>
    <m/>
    <n v="1"/>
    <x v="1"/>
    <x v="1"/>
    <s v=" - Généré en sortie du back-office post paiement"/>
    <m/>
  </r>
  <r>
    <x v="0"/>
    <x v="0"/>
    <x v="0"/>
    <s v="Initialisation du référentiel SYNAPSE à partir de Dreamer pour le 1er délégataire"/>
    <x v="0"/>
    <s v="A valider avec le métier en termes d'acceptation"/>
    <n v="1"/>
    <x v="2"/>
    <x v="2"/>
    <s v=" - Progiciel IN2. Exports fichier fournis pour alimenter Infocentre, éventuellement réutilisable."/>
    <m/>
  </r>
  <r>
    <x v="0"/>
    <x v="0"/>
    <x v="1"/>
    <s v="Initialisation du référentiel SYNAPSE à partir de Dreamer pour tous les délégataires santé"/>
    <x v="2"/>
    <m/>
    <n v="1"/>
    <x v="1"/>
    <x v="1"/>
    <s v=" - Progiciel IN2. Exports fichier fournis pour alimenter Infocentre, éventuellement réutilisable."/>
    <m/>
  </r>
  <r>
    <x v="0"/>
    <x v="0"/>
    <x v="2"/>
    <s v="Constitution du fichier / appel WS de transco REF"/>
    <x v="2"/>
    <m/>
    <n v="1"/>
    <x v="1"/>
    <x v="1"/>
    <s v=" - Console pilote en cours de réalisation en interne."/>
    <m/>
  </r>
  <r>
    <x v="1"/>
    <x v="0"/>
    <x v="0"/>
    <s v="Presta Santé - Transfert des flux pivots de prestation Santé de Bridge vers Synapse"/>
    <x v="0"/>
    <m/>
    <n v="1"/>
    <x v="2"/>
    <x v="2"/>
    <s v="US technique de transfert de fichier"/>
    <m/>
  </r>
  <r>
    <x v="1"/>
    <x v="0"/>
    <x v="0"/>
    <s v="Presta Santé - Transfert du référentiel contrat vers Synapse"/>
    <x v="0"/>
    <m/>
    <n v="1"/>
    <x v="2"/>
    <x v="2"/>
    <s v="US technique de transfert de fichier"/>
    <m/>
  </r>
  <r>
    <x v="1"/>
    <x v="0"/>
    <x v="1"/>
    <s v="Presta Santé - Transfert des confirmations de paiement vers Synapse"/>
    <x v="0"/>
    <m/>
    <n v="1"/>
    <x v="1"/>
    <x v="1"/>
    <s v="US technique de transfert de fichier."/>
    <m/>
  </r>
  <r>
    <x v="1"/>
    <x v="0"/>
    <x v="1"/>
    <s v="Presta Santé - Transfert des transcos Dreamer vers Synapse"/>
    <x v="2"/>
    <m/>
    <n v="1"/>
    <x v="1"/>
    <x v="1"/>
    <s v="US technique de transfert de fichier"/>
    <m/>
  </r>
  <r>
    <x v="1"/>
    <x v="0"/>
    <x v="2"/>
    <s v="Presta Santé - Transfert des transcos REF vers Synapse"/>
    <x v="2"/>
    <m/>
    <n v="1"/>
    <x v="1"/>
    <x v="1"/>
    <s v="US technique de transfert de fichier."/>
    <m/>
  </r>
  <r>
    <x v="2"/>
    <x v="1"/>
    <x v="0"/>
    <s v="Presta Santé - traitement de masse chargement référentiel contrat"/>
    <x v="0"/>
    <m/>
    <n v="2"/>
    <x v="1"/>
    <x v="1"/>
    <s v="Chargement en A&amp;R_x000a_Suppression logique (désactivation) des recyclages caduques, avec impact éventuel sur les prestations valides."/>
    <m/>
  </r>
  <r>
    <x v="2"/>
    <x v="1"/>
    <x v="1"/>
    <s v="Presta Santé - traitement de masse chargement recyclages DREAMER - toutes règles"/>
    <x v="2"/>
    <m/>
    <n v="3"/>
    <x v="1"/>
    <x v="1"/>
    <s v="intégration nouveaux recyclages"/>
    <m/>
  </r>
  <r>
    <x v="2"/>
    <x v="1"/>
    <x v="2"/>
    <s v="Presta Santé - traitement de masse chargement  recyclages REF - toutes règles"/>
    <x v="2"/>
    <m/>
    <n v="3"/>
    <x v="1"/>
    <x v="1"/>
    <s v="intégration nouveaux recyclages"/>
    <m/>
  </r>
  <r>
    <x v="2"/>
    <x v="0"/>
    <x v="0"/>
    <s v="Toutes Prest - traitement de masse chargement d'un fichier pivot"/>
    <x v="0"/>
    <m/>
    <n v="1"/>
    <x v="1"/>
    <x v="1"/>
    <s v=" - archivage OK-KO, supervision sur KO_x000a_ - conservation nom fichier, date chargement"/>
    <m/>
  </r>
  <r>
    <x v="2"/>
    <x v="1"/>
    <x v="0"/>
    <s v="Presta Santé - traitement de masse de chargement de fichier pivot ADS"/>
    <x v="0"/>
    <m/>
    <n v="1"/>
    <x v="1"/>
    <x v="1"/>
    <s v="1. identification de doublon de fichier :_x000a_     - mêmes nb/montant de prestations (date, montant, assuré/bénéficiaire)_x000a_     - intégrer les différents types de norme : ADS / DCS_x000a_2. Chargement du fichier ADS / DCS :_x000a_      - stockage de l'ensemble des données, avec stockage en double pour tout champ recyclable (valeur initiale, valeur recyclée)_x000a_      - rattachement de la prestation au fichier pivot."/>
    <m/>
  </r>
  <r>
    <x v="2"/>
    <x v="1"/>
    <x v="1"/>
    <s v="Presta Santé - traitement de masse de chargement de fichier pivot DCS"/>
    <x v="2"/>
    <m/>
    <n v="1"/>
    <x v="0"/>
    <x v="0"/>
    <s v="même traitement de masse que précédemment, complété pour traiter aussi les pivots DCS, en fonction des flux reçu des délégataires."/>
    <m/>
  </r>
  <r>
    <x v="3"/>
    <x v="1"/>
    <x v="0"/>
    <s v="Presta Santé - traitement de masse Qualif données recyclées  - contrôles niveau contrat"/>
    <x v="0"/>
    <m/>
    <n v="1"/>
    <x v="0"/>
    <x v="0"/>
    <s v=" - existence client &amp; contrat_x000a_ - régime trouvé &amp; autorisé =&gt; nécessaire ?_x000a_ - nature correcte de risque du contrat_x000a_ - entité juridique correcte"/>
    <m/>
  </r>
  <r>
    <x v="3"/>
    <x v="1"/>
    <x v="0"/>
    <s v="Presta Santé - traitement de masse Qualif données recyclées  - contrôles nveau prestation"/>
    <x v="0"/>
    <m/>
    <n v="1"/>
    <x v="0"/>
    <x v="0"/>
    <s v=" - date de prestation compatible avec statut contrat_x000a_ - soins ayant plus de 2 ans avec mt de prest&gt;0._x000a_ - délai de remboursement &lt; 2 ans_x000a_ - pas de doublon de prestation à l'unité ? (fonctionnalité probable mais périmètre à affiner, notamment sur l'ajout de notions de blocage / déblocage)"/>
    <m/>
  </r>
  <r>
    <x v="4"/>
    <x v="1"/>
    <x v="0"/>
    <s v="Presta Santé - Action de transcodification TP/IHM propagation sur les lignes de prestations en instance correspondant à la transco saisie (nouvelle transco)."/>
    <x v="0"/>
    <m/>
    <n v="1"/>
    <x v="0"/>
    <x v="0"/>
    <s v=" - traitement appelé à partir de l'écran de création/modification/suppression d'un recyclage._x000a_ - rapprochement DG + siret + raison sociale + contrat =&gt; entité + siret + contrat pour un DG + siret + raison sociale + contrat donné._x000a_Entrée : prestations_x000a_Sortie : prestations mises à jour"/>
    <m/>
  </r>
  <r>
    <x v="4"/>
    <x v="1"/>
    <x v="0"/>
    <s v="Presta Santé - Action de transcodification TP/IHM propagation sur les lignes de prestations en instance correspondant à la transco modifiée."/>
    <x v="0"/>
    <m/>
    <n v="1"/>
    <x v="0"/>
    <x v="0"/>
    <s v=" - traitement appelé à partir de l'écran de création/modification/suppression d'un recyclage._x000a_ - rapprochement DG + siret + raison sociale + contrat =&gt; entité + siret + contrat pour un DG + siret + raison sociale + contrat donné._x000a_Entrée : prestations_x000a_Sortie : prestations mises à jour"/>
    <m/>
  </r>
  <r>
    <x v="4"/>
    <x v="1"/>
    <x v="0"/>
    <s v="Presta Santé - Action de transcodification TP/IHM propagation sur les lignes de prestations en instance correspondant à la transco supprimée."/>
    <x v="0"/>
    <m/>
    <n v="1"/>
    <x v="0"/>
    <x v="0"/>
    <s v=" - traitement appelé à partir de l'écran de création/modification/suppression d'un recyclage._x000a_ - rapprochement DG + siret + raison sociale + contrat =&gt; entité + siret + contrat pour un DG + siret + raison sociale + contrat donné._x000a_Entrée : prestations_x000a_Sortie : prestations mises à jour"/>
    <m/>
  </r>
  <r>
    <x v="4"/>
    <x v="1"/>
    <x v="0"/>
    <s v="Presta Santé - Traitement de masse de transcodification Batch sur chargement fichier de prestation"/>
    <x v="0"/>
    <m/>
    <n v="1"/>
    <x v="1"/>
    <x v="1"/>
    <s v=" - traitement global sur toute la base, par traitement de masse, des transcodifications_x000a_ - rapprochement DG + siret + raison sociale + contrat =&gt; entité + siret + contrat_x000a_Entrée : prestations + table recyclage_x000a_Sortie : prestations mises à jour"/>
    <m/>
  </r>
  <r>
    <x v="4"/>
    <x v="1"/>
    <x v="0"/>
    <s v="Presta Santé - Traitement de masse de transcodification Batch sur chargement de référentiel contrat"/>
    <x v="0"/>
    <m/>
    <n v="1"/>
    <x v="1"/>
    <x v="1"/>
    <s v="Le chargement de référentiel permet d'identifier les transcos qui ne sont plus valides. La désactivation de ces transcos engendre l'annulation des transcos sur les prestations en instance."/>
    <m/>
  </r>
  <r>
    <x v="5"/>
    <x v="1"/>
    <x v="0"/>
    <s v="Presta Santé - Ecran de recherche des lignes de recyclage"/>
    <x v="0"/>
    <m/>
    <n v="1"/>
    <x v="0"/>
    <x v="0"/>
    <m/>
    <m/>
  </r>
  <r>
    <x v="5"/>
    <x v="1"/>
    <x v="0"/>
    <s v="Presta Santé - Ecran de recherche des lignes de recyclage - enrichissement"/>
    <x v="0"/>
    <m/>
    <n v="2"/>
    <x v="0"/>
    <x v="0"/>
    <s v="multi-page, filtre complexe, export de lignes de recyclages …"/>
    <m/>
  </r>
  <r>
    <x v="5"/>
    <x v="1"/>
    <x v="1"/>
    <s v="Presta Santé - Ecran de recherche des lignes de recyclage - fonction d'import"/>
    <x v="2"/>
    <m/>
    <n v="1"/>
    <x v="0"/>
    <x v="0"/>
    <s v="fonctionnalité d'import en masse de de lignes recyclages"/>
    <m/>
  </r>
  <r>
    <x v="5"/>
    <x v="1"/>
    <x v="0"/>
    <s v="Presta Santé - màj lignes de recyclage - Ecran modif données de recyclage"/>
    <x v="0"/>
    <m/>
    <n v="1"/>
    <x v="0"/>
    <x v="0"/>
    <s v="Formulaire de saisie de la modification + validation du formulaire : contrat cible soit connu du référentiel, …_x000a_Capacité de suppression d'un recyclage (avec impact éventuels sur les prestations valides recyclées),_x000a_Capacité de définir une date de début et/ou de fin de prestation pour lesquelles appliquer cette règle (point à confirmer)._x000a_Jeu post modification de l'action de transcodification._x000a_=&gt; Mettre en relation avec l'US  traitement de masse Application règles recyclage"/>
    <m/>
  </r>
  <r>
    <x v="5"/>
    <x v="1"/>
    <x v="0"/>
    <s v="Presta Santé - màj ligne de recyclage - Ecran consultation du référentiel"/>
    <x v="1"/>
    <s v="Très dégradé si non réalisé dans lot1"/>
    <n v="1"/>
    <x v="0"/>
    <x v="0"/>
    <s v="Affichage des données filtrées selon les éléments à recycler : liste des contrats potentiellement éligible en cible de recyclage."/>
    <m/>
  </r>
  <r>
    <x v="5"/>
    <x v="1"/>
    <x v="0"/>
    <s v="Presta Santé - traitement de masse générateur de recyclage"/>
    <x v="1"/>
    <s v="Si non retenue nécessité de tout traiter manuellement._x000a__x000a_Impact fort suivant le délégataire  choisi"/>
    <n v="1"/>
    <x v="1"/>
    <x v="1"/>
    <s v=" - si aucune ligne recyclage compatible avec ligne, et qu'il existe dans le Référentiel Contrat un unique contrat pour le SIRET, la Raison Sociale (sécurité pour s'assurer qu'il n'y a pas erreur de saisie du SIRET) et le Risque déclaré dans la prestation, alors une nouvelle ligne de recyclage est à créer pour remplacer le contrat inconnu de la ligne de prestation par le contrat trouvé dans le référentiel._x000a_Entrée : prestations + réf contrat + table recyclage_x000a_Sortie : table recyclage"/>
    <m/>
  </r>
  <r>
    <x v="6"/>
    <x v="1"/>
    <x v="0"/>
    <s v="Presta Santé - Ecran de validation du paiement des prestas valides à un délégataire"/>
    <x v="0"/>
    <m/>
    <n v="1"/>
    <x v="0"/>
    <x v="0"/>
    <s v=" - sélection du délégataire_x000a_ - bouton pour générer le bordereau pro-forma_x000a_ - si OK, génération nouvelle ligne paiement rattachant toutes les prestas valides"/>
    <m/>
  </r>
  <r>
    <x v="6"/>
    <x v="1"/>
    <x v="0"/>
    <s v="Presta Santé - Génération bordereau XLS - qu'avec la liste des prestations"/>
    <x v="0"/>
    <m/>
    <n v="1"/>
    <x v="0"/>
    <x v="0"/>
    <s v="qu'avec les prestations, sans présentation"/>
    <m/>
  </r>
  <r>
    <x v="6"/>
    <x v="1"/>
    <x v="0"/>
    <s v="Presta Santé - Génération bordereau XLS - en ajoutant les rejets &amp; les instances"/>
    <x v="0"/>
    <m/>
    <n v="1"/>
    <x v="0"/>
    <x v="0"/>
    <s v="en ajoutant les rejets &amp; les instances, sans présentation"/>
    <m/>
  </r>
  <r>
    <x v="6"/>
    <x v="1"/>
    <x v="0"/>
    <s v="Presta Santé - Génération bordereau XLS - sécurisé &amp; formaté, avec option proformat"/>
    <x v="1"/>
    <m/>
    <n v="1"/>
    <x v="0"/>
    <x v="0"/>
    <s v="sécurisé &amp; formaté, avec option proformat. Toujours de l'excel ou bien un autre format de fichier plus sécurisé ?"/>
    <m/>
  </r>
  <r>
    <x v="6"/>
    <x v="1"/>
    <x v="0"/>
    <s v="Presta Santé - Génération des données bordereau pour alimenter le Back-Office"/>
    <x v="0"/>
    <m/>
    <n v="1"/>
    <x v="0"/>
    <x v="0"/>
    <m/>
    <m/>
  </r>
  <r>
    <x v="6"/>
    <x v="1"/>
    <x v="0"/>
    <s v="Presta Santé - Formatage BO cible des données bordereau"/>
    <x v="0"/>
    <m/>
    <n v="2"/>
    <x v="0"/>
    <x v="0"/>
    <m/>
    <m/>
  </r>
  <r>
    <x v="6"/>
    <x v="1"/>
    <x v="0"/>
    <s v="Presta Santé - Consommation des données bordereau par un robot pour alimenter le Back-Office ACCA"/>
    <x v="0"/>
    <m/>
    <n v="1"/>
    <x v="1"/>
    <x v="1"/>
    <s v="Prévoir une contribution robot ACCA dans le chiffrage projet"/>
    <m/>
  </r>
  <r>
    <x v="6"/>
    <x v="1"/>
    <x v="2"/>
    <s v="Presta Santé - Consommation des données bordereau (WS ? Autre ?) pour alimenter le Back-Office CLEVA"/>
    <x v="2"/>
    <m/>
    <n v="1"/>
    <x v="1"/>
    <x v="1"/>
    <m/>
    <m/>
  </r>
  <r>
    <x v="6"/>
    <x v="1"/>
    <x v="0"/>
    <s v="Presta Santé - Ecran de recherche des bordereaux"/>
    <x v="0"/>
    <s v="A affiner suivant la maquette:; identifier les critères minimim de recherche."/>
    <n v="1"/>
    <x v="0"/>
    <x v="0"/>
    <m/>
    <m/>
  </r>
  <r>
    <x v="6"/>
    <x v="1"/>
    <x v="1"/>
    <s v="Presta Santé - Ecran de recherche des bordereaux - enrichissement"/>
    <x v="1"/>
    <s v="A lotir autres fonctions complexes"/>
    <n v="2"/>
    <x v="0"/>
    <x v="0"/>
    <s v="multi-page, filtre complexe, export bordereaux …"/>
    <m/>
  </r>
  <r>
    <x v="6"/>
    <x v="1"/>
    <x v="0"/>
    <s v="Presta Santé - Ecran de création de bordereau"/>
    <x v="0"/>
    <m/>
    <n v="1"/>
    <x v="2"/>
    <x v="2"/>
    <s v=" - synthèse données, bouton générer bordereau final quand CR ok"/>
    <m/>
  </r>
  <r>
    <x v="6"/>
    <x v="1"/>
    <x v="0"/>
    <s v="Presta Santé - Ecran annulation de bordereau"/>
    <x v="1"/>
    <m/>
    <n v="1"/>
    <x v="0"/>
    <x v="0"/>
    <s v="Fonctionnalité d'annulation d'un bordereau non payé"/>
    <m/>
  </r>
  <r>
    <x v="6"/>
    <x v="1"/>
    <x v="1"/>
    <s v="Presta Santé - traitement de masse chargement confirmation paiement"/>
    <x v="0"/>
    <m/>
    <n v="1"/>
    <x v="0"/>
    <x v="0"/>
    <s v="Pour vérifier que paiement est bien réalisé."/>
    <m/>
  </r>
  <r>
    <x v="7"/>
    <x v="1"/>
    <x v="0"/>
    <s v="Presta Santé - Ecran de recherche listant les prestations avec leur montant de prest, leur statut, leur pivot source, leur éventiel bordereau cible."/>
    <x v="0"/>
    <m/>
    <n v="1"/>
    <x v="0"/>
    <x v="0"/>
    <s v="Filtrer notamment par :_x000a_ - période de survenance (entre 2 dates)"/>
    <m/>
  </r>
  <r>
    <x v="7"/>
    <x v="1"/>
    <x v="0"/>
    <s v="Presta Santé - Ecran de recherche listant les prestations avec leur montant de prest, leur statut, leur pivot source, leur éventiel bordereau cible - enrichissement"/>
    <x v="0"/>
    <m/>
    <n v="2"/>
    <x v="0"/>
    <x v="0"/>
    <s v="multi-page, filtre complexe, export prestations … (permet comparaison avec mail délégataire reçu synthétisant l'envoi PRDG réalisé)"/>
    <m/>
  </r>
  <r>
    <x v="7"/>
    <x v="1"/>
    <x v="0"/>
    <s v="Presta Santé - Synthèse des prestations filtrées : nombre, montant total de prest, leur montant en instance, bloqué, valide, payé, rejeté."/>
    <x v="1"/>
    <m/>
    <n v="2"/>
    <x v="0"/>
    <x v="0"/>
    <s v="ATTENTION perfs"/>
    <m/>
  </r>
  <r>
    <x v="7"/>
    <x v="1"/>
    <x v="1"/>
    <s v="Presta Santé - Ecran de détail d'une prestation"/>
    <x v="2"/>
    <m/>
    <n v="2"/>
    <x v="0"/>
    <x v="0"/>
    <s v="Ecran d'administration gestionnaire"/>
    <m/>
  </r>
  <r>
    <x v="8"/>
    <x v="0"/>
    <x v="0"/>
    <s v="Presta Santé - Ecran de connexion  (gestion renouvellement ..)"/>
    <x v="0"/>
    <m/>
    <n v="1"/>
    <x v="0"/>
    <x v="0"/>
    <m/>
    <m/>
  </r>
  <r>
    <x v="8"/>
    <x v="1"/>
    <x v="0"/>
    <s v="Presta Santé - Ecran de recherche des gestionnaires"/>
    <x v="0"/>
    <m/>
    <n v="1"/>
    <x v="2"/>
    <x v="2"/>
    <s v="Gère les profils des gestionnaires_x000a_Autoriser les gestionnaires à utiliser l'application sur tout ou partie des délégataires, avec des montants maximum de paiement pour chaque gestionnaire&amp;délégataire."/>
    <m/>
  </r>
  <r>
    <x v="8"/>
    <x v="1"/>
    <x v="1"/>
    <s v="Presta Santé - Ecran de mise à jour d'un gestionnaire"/>
    <x v="2"/>
    <m/>
    <n v="1"/>
    <x v="2"/>
    <x v="2"/>
    <s v="Limité aux profils administrateurs, permet d'autoriser la gestion de certains délégataires uniquement, de limiter le montant max validable d'un bordereau."/>
    <m/>
  </r>
  <r>
    <x v="8"/>
    <x v="1"/>
    <x v="1"/>
    <s v="Presta Santé - Ecran de gestion des règles de droits du gestionnaire"/>
    <x v="2"/>
    <m/>
    <n v="1"/>
    <x v="2"/>
    <x v="2"/>
    <s v="Chaque gestionnaire est limité à la gestion d'un portefeuille limité de délégataires, et, pour chacun il est susceptible d'avoir un plafond de montant de paiement autorisé."/>
    <m/>
  </r>
  <r>
    <x v="8"/>
    <x v="0"/>
    <x v="1"/>
    <s v="Presta Santé - Mise en place SSOX"/>
    <x v="3"/>
    <s v="Peut être loti"/>
    <n v="1"/>
    <x v="2"/>
    <x v="2"/>
    <s v="Complexité de mise en place ? Besoin en terme de sécurité ? Est-ce qu'il est déployé sur les postes de travail des gestionnaires ?"/>
    <m/>
  </r>
  <r>
    <x v="8"/>
    <x v="0"/>
    <x v="0"/>
    <s v="Presta Santé - Accès à l'application via LAVANDE"/>
    <x v="0"/>
    <m/>
    <n v="1"/>
    <x v="2"/>
    <x v="2"/>
    <m/>
    <m/>
  </r>
  <r>
    <x v="9"/>
    <x v="1"/>
    <x v="0"/>
    <s v="Presta Santé - Transfert export Base Synapse vers Infocentre (4 tables)"/>
    <x v="0"/>
    <s v="A échanger pour valider le lotissement_x000a_&gt; Info centre des collectives : P1 ECOL._x000a_Hypothèse :_x000a_&gt; Copie complète de la base dans le Lot 1  vers l'info centre_x000a_&gt;"/>
    <n v="1"/>
    <x v="1"/>
    <x v="1"/>
    <s v="4 notions : prestations, bordereau, recyclage, gestionnaire._x000a_Réserve sur la manière d'alimenter l'infocentre : faut-il des tables de référence complémentaires ? Autre ?"/>
    <m/>
  </r>
  <r>
    <x v="9"/>
    <x v="1"/>
    <x v="1"/>
    <s v="Presta Santé - Transfert export Base Synapse vers Infocentre"/>
    <x v="2"/>
    <m/>
    <n v="1"/>
    <x v="1"/>
    <x v="1"/>
    <s v="Evolutions lot 2"/>
    <m/>
  </r>
  <r>
    <x v="9"/>
    <x v="1"/>
    <x v="2"/>
    <s v="Presta Santé - Transfert export Base Synapse vers Infocentre"/>
    <x v="2"/>
    <m/>
    <n v="1"/>
    <x v="1"/>
    <x v="1"/>
    <s v="Evolutions lot 3"/>
    <m/>
  </r>
  <r>
    <x v="10"/>
    <x v="2"/>
    <x v="3"/>
    <m/>
    <x v="2"/>
    <m/>
    <m/>
    <x v="3"/>
    <x v="3"/>
    <m/>
    <m/>
  </r>
  <r>
    <x v="10"/>
    <x v="2"/>
    <x v="3"/>
    <m/>
    <x v="2"/>
    <m/>
    <m/>
    <x v="3"/>
    <x v="3"/>
    <m/>
    <m/>
  </r>
  <r>
    <x v="10"/>
    <x v="2"/>
    <x v="3"/>
    <m/>
    <x v="2"/>
    <m/>
    <m/>
    <x v="3"/>
    <x v="3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6">
  <r>
    <x v="0"/>
    <s v="Tech"/>
    <x v="0"/>
    <s v="Constitution du fichier référentiel contrat"/>
    <s v="P0"/>
    <m/>
    <n v="1"/>
    <s v="MOYEN"/>
    <n v="5"/>
  </r>
  <r>
    <x v="0"/>
    <s v="Tech"/>
    <x v="0"/>
    <s v="Constitution et conservation des logs de traitement"/>
    <s v="P1"/>
    <m/>
    <n v="2"/>
    <s v="MOYEN"/>
    <n v="5"/>
  </r>
  <r>
    <x v="0"/>
    <s v="Tech"/>
    <x v="1"/>
    <s v="Notification de paiement : constitution du fichier de confirmation de paiement"/>
    <s v="P0"/>
    <m/>
    <n v="1"/>
    <s v="COMPLEXE"/>
    <n v="8"/>
  </r>
  <r>
    <x v="0"/>
    <s v="Tech"/>
    <x v="0"/>
    <s v="Initialisation du référentiel SYNAPSE à partir de Dreamer pour le 1er délégataire"/>
    <s v="P0"/>
    <s v="A valider avec le métier en termes d'acceptation"/>
    <n v="1"/>
    <s v="SIMPLE"/>
    <n v="3"/>
  </r>
  <r>
    <x v="0"/>
    <s v="Tech"/>
    <x v="1"/>
    <s v="Initialisation du référentiel SYNAPSE à partir de Dreamer pour tous les délégataires santé"/>
    <m/>
    <m/>
    <n v="1"/>
    <s v="COMPLEXE"/>
    <n v="8"/>
  </r>
  <r>
    <x v="0"/>
    <s v="Tech"/>
    <x v="2"/>
    <s v="Constitution du fichier / appel WS de transco REF"/>
    <m/>
    <m/>
    <n v="1"/>
    <s v="COMPLEXE"/>
    <n v="8"/>
  </r>
  <r>
    <x v="1"/>
    <s v="Tech"/>
    <x v="0"/>
    <s v="Presta Santé - Transfert des flux pivots de prestation Santé de Bridge vers Synapse"/>
    <s v="P0"/>
    <m/>
    <n v="1"/>
    <s v="SIMPLE"/>
    <n v="3"/>
  </r>
  <r>
    <x v="1"/>
    <s v="Tech"/>
    <x v="0"/>
    <s v="Presta Santé - Transfert du référentiel contrat vers Synapse"/>
    <s v="P0"/>
    <m/>
    <n v="1"/>
    <s v="SIMPLE"/>
    <n v="3"/>
  </r>
  <r>
    <x v="1"/>
    <s v="Tech"/>
    <x v="1"/>
    <s v="Presta Santé - Transfert des confirmations de paiement vers Synapse"/>
    <s v="P0"/>
    <m/>
    <n v="1"/>
    <s v="COMPLEXE"/>
    <n v="8"/>
  </r>
  <r>
    <x v="1"/>
    <s v="Tech"/>
    <x v="1"/>
    <s v="Presta Santé - Transfert des transcos Dreamer vers Synapse"/>
    <m/>
    <m/>
    <n v="1"/>
    <s v="COMPLEXE"/>
    <n v="8"/>
  </r>
  <r>
    <x v="1"/>
    <s v="Tech"/>
    <x v="2"/>
    <s v="Presta Santé - Transfert des transcos REF vers Synapse"/>
    <m/>
    <m/>
    <n v="1"/>
    <s v="COMPLEXE"/>
    <n v="8"/>
  </r>
  <r>
    <x v="2"/>
    <s v="US"/>
    <x v="0"/>
    <s v="Presta Santé - traitement de masse chargement référentiel contrat"/>
    <s v="P0"/>
    <m/>
    <n v="2"/>
    <s v="COMPLEXE"/>
    <n v="8"/>
  </r>
  <r>
    <x v="2"/>
    <s v="US"/>
    <x v="1"/>
    <s v="Presta Santé - traitement de masse chargement recyclages DREAMER - toutes règles"/>
    <m/>
    <m/>
    <n v="3"/>
    <s v="COMPLEXE"/>
    <n v="8"/>
  </r>
  <r>
    <x v="2"/>
    <s v="US"/>
    <x v="2"/>
    <s v="Presta Santé - traitement de masse chargement  recyclages REF - toutes règles"/>
    <m/>
    <m/>
    <n v="3"/>
    <s v="COMPLEXE"/>
    <n v="8"/>
  </r>
  <r>
    <x v="2"/>
    <s v="Tech"/>
    <x v="0"/>
    <s v="Toutes Prest - traitement de masse chargement d'un fichier pivot"/>
    <s v="P0"/>
    <m/>
    <n v="1"/>
    <s v="COMPLEXE"/>
    <n v="8"/>
  </r>
  <r>
    <x v="2"/>
    <s v="US"/>
    <x v="0"/>
    <s v="Presta Santé - traitement de masse de chargement de fichier pivot ADS"/>
    <s v="P0"/>
    <m/>
    <n v="1"/>
    <s v="COMPLEXE"/>
    <n v="8"/>
  </r>
  <r>
    <x v="2"/>
    <s v="US"/>
    <x v="1"/>
    <s v="Presta Santé - traitement de masse de chargement de fichier pivot DCS"/>
    <m/>
    <m/>
    <n v="1"/>
    <s v="MOYEN"/>
    <n v="5"/>
  </r>
  <r>
    <x v="3"/>
    <s v="US"/>
    <x v="0"/>
    <s v="Presta Santé - traitement de masse Qualif données recyclées  - contrôles niveau contrat"/>
    <s v="P0"/>
    <m/>
    <n v="1"/>
    <s v="MOYEN"/>
    <n v="5"/>
  </r>
  <r>
    <x v="3"/>
    <s v="US"/>
    <x v="0"/>
    <s v="Presta Santé - traitement de masse Qualif données recyclées  - contrôles nveau prestation"/>
    <s v="P0"/>
    <m/>
    <n v="1"/>
    <s v="MOYEN"/>
    <n v="5"/>
  </r>
  <r>
    <x v="4"/>
    <s v="US"/>
    <x v="0"/>
    <s v="Presta Santé - Action de transcodification TP/IHM propagation sur les lignes de prestations en instance correspondant à la transco saisie (nouvelle transco)."/>
    <s v="P0"/>
    <m/>
    <n v="1"/>
    <s v="MOYEN"/>
    <n v="5"/>
  </r>
  <r>
    <x v="4"/>
    <s v="US"/>
    <x v="0"/>
    <s v="Presta Santé - Action de transcodification TP/IHM propagation sur les lignes de prestations en instance correspondant à la transco modifiée."/>
    <s v="P0"/>
    <m/>
    <n v="1"/>
    <s v="MOYEN"/>
    <n v="5"/>
  </r>
  <r>
    <x v="4"/>
    <s v="US"/>
    <x v="0"/>
    <s v="Presta Santé - Action de transcodification TP/IHM propagation sur les lignes de prestations en instance correspondant à la transco supprimée."/>
    <s v="P0"/>
    <m/>
    <n v="1"/>
    <s v="MOYEN"/>
    <n v="5"/>
  </r>
  <r>
    <x v="4"/>
    <s v="US"/>
    <x v="0"/>
    <s v="Presta Santé - Traitement de masse de transcodification Batch sur chargement fichier de prestation"/>
    <s v="P0"/>
    <m/>
    <n v="1"/>
    <s v="COMPLEXE"/>
    <n v="8"/>
  </r>
  <r>
    <x v="4"/>
    <s v="US"/>
    <x v="0"/>
    <s v="Presta Santé - Traitement de masse de transcodification Batch sur chargement de référentiel contrat"/>
    <s v="P0"/>
    <m/>
    <n v="1"/>
    <s v="COMPLEXE"/>
    <n v="8"/>
  </r>
  <r>
    <x v="5"/>
    <s v="US"/>
    <x v="0"/>
    <s v="Presta Santé - Ecran de recherche des lignes de recyclage"/>
    <s v="P0"/>
    <m/>
    <n v="1"/>
    <s v="MOYEN"/>
    <n v="5"/>
  </r>
  <r>
    <x v="5"/>
    <s v="US"/>
    <x v="0"/>
    <s v="Presta Santé - Ecran de recherche des lignes de recyclage - enrichissement"/>
    <s v="P0"/>
    <m/>
    <n v="2"/>
    <s v="MOYEN"/>
    <n v="5"/>
  </r>
  <r>
    <x v="5"/>
    <s v="US"/>
    <x v="1"/>
    <s v="Presta Santé - Ecran de recherche des lignes de recyclage - fonction d'import"/>
    <m/>
    <m/>
    <n v="1"/>
    <s v="MOYEN"/>
    <n v="5"/>
  </r>
  <r>
    <x v="5"/>
    <s v="US"/>
    <x v="0"/>
    <s v="Presta Santé - màj lignes de recyclage - Ecran modif données de recyclage"/>
    <s v="P0"/>
    <m/>
    <n v="1"/>
    <s v="MOYEN"/>
    <n v="5"/>
  </r>
  <r>
    <x v="5"/>
    <s v="US"/>
    <x v="0"/>
    <s v="Presta Santé - màj ligne de recyclage - Ecran consultation du référentiel"/>
    <s v="P1"/>
    <s v="Très dégradé si non réalisé dans lot1"/>
    <n v="1"/>
    <s v="MOYEN"/>
    <n v="5"/>
  </r>
  <r>
    <x v="5"/>
    <s v="US"/>
    <x v="0"/>
    <s v="Presta Santé - traitement de masse générateur de recyclage"/>
    <s v="P1"/>
    <s v="Si non retenue nécessité de tout traiter manuellement._x000a__x000a_Impact fort suivant le délégataire  choisi"/>
    <n v="1"/>
    <s v="COMPLEXE"/>
    <n v="8"/>
  </r>
  <r>
    <x v="6"/>
    <s v="US"/>
    <x v="0"/>
    <s v="Presta Santé - Ecran de validation du paiement des prestas valides à un délégataire"/>
    <s v="P0"/>
    <m/>
    <n v="1"/>
    <s v="MOYEN"/>
    <n v="5"/>
  </r>
  <r>
    <x v="6"/>
    <s v="US"/>
    <x v="0"/>
    <s v="Presta Santé - Génération bordereau XLS - qu'avec la liste des prestations"/>
    <s v="P0"/>
    <m/>
    <n v="1"/>
    <s v="MOYEN"/>
    <n v="5"/>
  </r>
  <r>
    <x v="6"/>
    <s v="US"/>
    <x v="0"/>
    <s v="Presta Santé - Génération bordereau XLS - en ajoutant les rejets &amp; les instances"/>
    <s v="P0"/>
    <m/>
    <n v="1"/>
    <s v="MOYEN"/>
    <n v="5"/>
  </r>
  <r>
    <x v="6"/>
    <s v="US"/>
    <x v="0"/>
    <s v="Presta Santé - Génération bordereau XLS - sécurisé &amp; formaté, avec option proformat"/>
    <s v="P1"/>
    <m/>
    <n v="1"/>
    <s v="MOYEN"/>
    <n v="5"/>
  </r>
  <r>
    <x v="6"/>
    <s v="US"/>
    <x v="0"/>
    <s v="Presta Santé - Génération des données bordereau pour alimenter le Back-Office"/>
    <s v="P0"/>
    <m/>
    <n v="1"/>
    <s v="MOYEN"/>
    <n v="5"/>
  </r>
  <r>
    <x v="6"/>
    <s v="US"/>
    <x v="0"/>
    <s v="Presta Santé - Formatage BO cible des données bordereau"/>
    <s v="P0"/>
    <m/>
    <n v="2"/>
    <s v="MOYEN"/>
    <n v="5"/>
  </r>
  <r>
    <x v="6"/>
    <s v="US"/>
    <x v="0"/>
    <s v="Presta Santé - Consommation des données bordereau par un robot pour alimenter le Back-Office ACCA"/>
    <s v="P0"/>
    <m/>
    <n v="1"/>
    <s v="COMPLEXE"/>
    <n v="8"/>
  </r>
  <r>
    <x v="6"/>
    <s v="US"/>
    <x v="2"/>
    <s v="Presta Santé - Consommation des données bordereau (WS ? Autre ?) pour alimenter le Back-Office CLEVA"/>
    <m/>
    <m/>
    <n v="1"/>
    <s v="COMPLEXE"/>
    <n v="8"/>
  </r>
  <r>
    <x v="6"/>
    <s v="US"/>
    <x v="0"/>
    <s v="Presta Santé - Ecran de recherche des bordereaux"/>
    <s v="P0"/>
    <s v="A affiner suivant la maquette:; identifier les critères minimim de recherche."/>
    <n v="1"/>
    <s v="MOYEN"/>
    <n v="5"/>
  </r>
  <r>
    <x v="6"/>
    <s v="US"/>
    <x v="1"/>
    <s v="Presta Santé - Ecran de recherche des bordereaux - enrichissement"/>
    <s v="P1"/>
    <s v="A lotir autres fonctions complexes"/>
    <n v="2"/>
    <s v="MOYEN"/>
    <n v="5"/>
  </r>
  <r>
    <x v="6"/>
    <s v="US"/>
    <x v="0"/>
    <s v="Presta Santé - Ecran de création de bordereau"/>
    <s v="P0"/>
    <m/>
    <n v="1"/>
    <s v="SIMPLE"/>
    <n v="3"/>
  </r>
  <r>
    <x v="6"/>
    <s v="US"/>
    <x v="0"/>
    <s v="Presta Santé - Ecran annulation de bordereau"/>
    <s v="P1"/>
    <m/>
    <n v="1"/>
    <s v="MOYEN"/>
    <n v="5"/>
  </r>
  <r>
    <x v="6"/>
    <s v="US"/>
    <x v="1"/>
    <s v="Presta Santé - traitement de masse chargement confirmation paiement"/>
    <s v="P0"/>
    <m/>
    <n v="1"/>
    <s v="MOYEN"/>
    <n v="5"/>
  </r>
  <r>
    <x v="7"/>
    <s v="US"/>
    <x v="0"/>
    <s v="Presta Santé - Ecran de recherche listant les prestations avec leur montant de prest, leur statut, leur pivot source, leur éventiel bordereau cible."/>
    <s v="P0"/>
    <m/>
    <n v="1"/>
    <s v="MOYEN"/>
    <n v="5"/>
  </r>
  <r>
    <x v="7"/>
    <s v="US"/>
    <x v="0"/>
    <s v="Presta Santé - Ecran de recherche listant les prestations avec leur montant de prest, leur statut, leur pivot source, leur éventiel bordereau cible - enrichissement"/>
    <s v="P0"/>
    <m/>
    <n v="2"/>
    <s v="MOYEN"/>
    <n v="5"/>
  </r>
  <r>
    <x v="7"/>
    <s v="US"/>
    <x v="0"/>
    <s v="Presta Santé - Synthèse des prestations filtrées : nombre, montant total de prest, leur montant en instance, bloqué, valide, payé, rejeté."/>
    <s v="P1"/>
    <m/>
    <n v="2"/>
    <s v="MOYEN"/>
    <n v="5"/>
  </r>
  <r>
    <x v="7"/>
    <s v="US"/>
    <x v="1"/>
    <s v="Presta Santé - Ecran de détail d'une prestation"/>
    <m/>
    <m/>
    <n v="2"/>
    <s v="MOYEN"/>
    <n v="5"/>
  </r>
  <r>
    <x v="8"/>
    <s v="Tech"/>
    <x v="0"/>
    <s v="Presta Santé - Ecran de connexion  (gestion renouvellement ..)"/>
    <s v="P0"/>
    <m/>
    <n v="1"/>
    <s v="MOYEN"/>
    <n v="5"/>
  </r>
  <r>
    <x v="8"/>
    <s v="US"/>
    <x v="0"/>
    <s v="Presta Santé - Ecran de recherche des gestionnaires"/>
    <s v="P0"/>
    <m/>
    <n v="1"/>
    <s v="SIMPLE"/>
    <n v="3"/>
  </r>
  <r>
    <x v="8"/>
    <s v="US"/>
    <x v="1"/>
    <s v="Presta Santé - Ecran de mise à jour d'un gestionnaire"/>
    <m/>
    <m/>
    <n v="1"/>
    <s v="SIMPLE"/>
    <n v="3"/>
  </r>
  <r>
    <x v="8"/>
    <s v="US"/>
    <x v="1"/>
    <s v="Presta Santé - Ecran de gestion des règles de droits du gestionnaire"/>
    <m/>
    <m/>
    <n v="1"/>
    <s v="SIMPLE"/>
    <n v="3"/>
  </r>
  <r>
    <x v="8"/>
    <s v="Tech"/>
    <x v="1"/>
    <s v="Presta Santé - Mise en place SSOX"/>
    <s v="P3"/>
    <s v="Peut être loti"/>
    <n v="1"/>
    <s v="SIMPLE"/>
    <n v="3"/>
  </r>
  <r>
    <x v="8"/>
    <s v="Tech"/>
    <x v="0"/>
    <s v="Presta Santé - Accès à l'application via LAVANDE"/>
    <s v="P0"/>
    <m/>
    <n v="1"/>
    <s v="SIMPLE"/>
    <n v="3"/>
  </r>
  <r>
    <x v="9"/>
    <s v="US"/>
    <x v="0"/>
    <s v="Presta Santé - Transfert export Base Synapse vers Infocentre (4 tables)"/>
    <s v="P0"/>
    <s v="A échanger pour valider le lotissement_x000a_&gt; Info centre des collectives : P1 ECOL._x000a_Hypothèse :_x000a_&gt; Copie complète de la base dans le Lot 1  vers l'info centre_x000a_&gt;"/>
    <n v="1"/>
    <s v="COMPLEXE"/>
    <n v="8"/>
  </r>
  <r>
    <x v="9"/>
    <s v="US"/>
    <x v="1"/>
    <s v="Presta Santé - Transfert export Base Synapse vers Infocentre"/>
    <m/>
    <m/>
    <n v="1"/>
    <s v="COMPLEXE"/>
    <n v="8"/>
  </r>
  <r>
    <x v="9"/>
    <s v="US"/>
    <x v="2"/>
    <s v="Presta Santé - Transfert export Base Synapse vers Infocentre"/>
    <m/>
    <m/>
    <n v="1"/>
    <s v="COMPLEXE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4" cacheId="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B19" firstHeaderRow="1" firstDataRow="1" firstDataCol="1"/>
  <pivotFields count="8">
    <pivotField axis="axisRow" showAll="0">
      <items count="15">
        <item x="0"/>
        <item x="1"/>
        <item m="1" x="13"/>
        <item m="1" x="11"/>
        <item m="1" x="12"/>
        <item x="5"/>
        <item x="6"/>
        <item x="7"/>
        <item x="8"/>
        <item x="9"/>
        <item x="10"/>
        <item x="2"/>
        <item x="3"/>
        <item x="4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 defaultSubtotal="0">
      <items count="4">
        <item x="0"/>
        <item x="1"/>
        <item x="3"/>
        <item x="2"/>
      </items>
    </pivotField>
    <pivotField showAll="0" defaultSubtotal="0"/>
    <pivotField showAll="0"/>
    <pivotField axis="axisRow" dataField="1" showAll="0">
      <items count="5">
        <item sd="0" x="1"/>
        <item sd="0" x="0"/>
        <item sd="0" x="2"/>
        <item x="3"/>
        <item t="default"/>
      </items>
    </pivotField>
  </pivotFields>
  <rowFields count="4">
    <field x="2"/>
    <field x="7"/>
    <field x="0"/>
    <field x="4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>
      <x v="3"/>
    </i>
    <i r="1">
      <x v="3"/>
    </i>
    <i r="2">
      <x v="10"/>
    </i>
    <i r="3">
      <x v="3"/>
    </i>
    <i t="grand">
      <x/>
    </i>
  </rowItems>
  <colItems count="1">
    <i/>
  </colItems>
  <dataFields count="1">
    <dataField name="Nbre US par Niveau complexite" fld="7" subtotal="count" baseField="2" baseItem="0"/>
  </dataFields>
  <formats count="5">
    <format dxfId="157">
      <pivotArea outline="0" collapsedLevelsAreSubtotals="1" fieldPosition="0"/>
    </format>
    <format dxfId="156">
      <pivotArea dataOnly="0" labelOnly="1" outline="0" axis="axisValues" fieldPosition="0"/>
    </format>
    <format dxfId="155">
      <pivotArea field="2" type="button" dataOnly="0" labelOnly="1" outline="0" axis="axisRow" fieldPosition="0"/>
    </format>
    <format dxfId="154">
      <pivotArea dataOnly="0" labelOnly="1" outline="0" axis="axisValues" fieldPosition="0"/>
    </format>
    <format dxfId="153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rowHeaderCaption="Lots" colHeaderCaption="Types d'US :">
  <location ref="A1:D6" firstHeaderRow="1" firstDataRow="2" firstDataCol="1"/>
  <pivotFields count="5">
    <pivotField showAll="0"/>
    <pivotField axis="axisCol" showAll="0">
      <items count="4">
        <item x="0"/>
        <item x="2"/>
        <item h="1"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 defaultSubtotal="0"/>
    <pivotField dataField="1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me de Poids" fld="4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6" cacheId="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:B28" firstHeaderRow="1" firstDataRow="1" firstDataCol="1"/>
  <pivotFields count="9">
    <pivotField axis="axisRow" showAll="0">
      <items count="11">
        <item x="0"/>
        <item x="1"/>
        <item x="2"/>
        <item x="4"/>
        <item x="3"/>
        <item x="5"/>
        <item x="6"/>
        <item x="7"/>
        <item x="8"/>
        <item x="9"/>
        <item t="default"/>
      </items>
    </pivotField>
    <pivotField showAll="0"/>
    <pivotField axis="axisRow" showAll="0">
      <items count="4">
        <item n="Lot 1 - Prestations santé (pour un délégataire)" x="0"/>
        <item n="Lot 2 - Prestation santé (Extension tous délégataires)" x="1"/>
        <item n="Lot 3 : complément fonctionnel " x="2"/>
        <item t="default"/>
      </items>
    </pivotField>
    <pivotField showAll="0"/>
    <pivotField showAll="0" defaultSubtotal="0"/>
    <pivotField showAll="0" defaultSubtotal="0"/>
    <pivotField showAll="0"/>
    <pivotField showAll="0"/>
    <pivotField dataField="1" showAll="0"/>
  </pivotFields>
  <rowFields count="2">
    <field x="2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6"/>
    </i>
    <i r="1">
      <x v="9"/>
    </i>
    <i t="grand">
      <x/>
    </i>
  </rowItems>
  <colItems count="1">
    <i/>
  </colItems>
  <dataFields count="1">
    <dataField name="JH Devs/TU Macro estimé" fld="8" baseField="2" baseItem="0"/>
  </dataFields>
  <formats count="34">
    <format dxfId="152">
      <pivotArea dataOnly="0" labelOnly="1" outline="0" axis="axisValues" fieldPosition="0"/>
    </format>
    <format dxfId="151">
      <pivotArea field="2" type="button" dataOnly="0" labelOnly="1" outline="0" axis="axisRow" fieldPosition="0"/>
    </format>
    <format dxfId="150">
      <pivotArea dataOnly="0" labelOnly="1" outline="0" axis="axisValues" fieldPosition="0"/>
    </format>
    <format dxfId="149">
      <pivotArea dataOnly="0" labelOnly="1" fieldPosition="0">
        <references count="1">
          <reference field="2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146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145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144">
      <pivotArea collapsedLevelsAreSubtotals="1" fieldPosition="0">
        <references count="1">
          <reference field="2" count="1">
            <x v="0"/>
          </reference>
        </references>
      </pivotArea>
    </format>
    <format dxfId="143">
      <pivotArea dataOnly="0" labelOnly="1" fieldPosition="0">
        <references count="1">
          <reference field="2" count="1">
            <x v="0"/>
          </reference>
        </references>
      </pivotArea>
    </format>
    <format dxfId="142">
      <pivotArea collapsedLevelsAreSubtotals="1" fieldPosition="0">
        <references count="1">
          <reference field="2" count="1">
            <x v="1"/>
          </reference>
        </references>
      </pivotArea>
    </format>
    <format dxfId="141">
      <pivotArea collapsedLevelsAreSubtotals="1" fieldPosition="0">
        <references count="2">
          <reference field="0" count="8">
            <x v="0"/>
            <x v="1"/>
            <x v="2"/>
            <x v="5"/>
            <x v="6"/>
            <x v="7"/>
            <x v="8"/>
            <x v="9"/>
          </reference>
          <reference field="2" count="1" selected="0">
            <x v="1"/>
          </reference>
        </references>
      </pivotArea>
    </format>
    <format dxfId="140">
      <pivotArea dataOnly="0" labelOnly="1" fieldPosition="0">
        <references count="1">
          <reference field="2" count="1">
            <x v="1"/>
          </reference>
        </references>
      </pivotArea>
    </format>
    <format dxfId="139">
      <pivotArea dataOnly="0" labelOnly="1" fieldPosition="0">
        <references count="2">
          <reference field="0" count="8">
            <x v="0"/>
            <x v="1"/>
            <x v="2"/>
            <x v="5"/>
            <x v="6"/>
            <x v="7"/>
            <x v="8"/>
            <x v="9"/>
          </reference>
          <reference field="2" count="1" selected="0">
            <x v="1"/>
          </reference>
        </references>
      </pivotArea>
    </format>
    <format dxfId="138">
      <pivotArea dataOnly="0" labelOnly="1" fieldPosition="0">
        <references count="2">
          <reference field="0" count="1">
            <x v="9"/>
          </reference>
          <reference field="2" count="1" selected="0">
            <x v="0"/>
          </reference>
        </references>
      </pivotArea>
    </format>
    <format dxfId="137">
      <pivotArea dataOnly="0" labelOnly="1" fieldPosition="0">
        <references count="2">
          <reference field="0" count="1">
            <x v="9"/>
          </reference>
          <reference field="2" count="1" selected="0">
            <x v="1"/>
          </reference>
        </references>
      </pivotArea>
    </format>
    <format dxfId="136">
      <pivotArea dataOnly="0" labelOnly="1" fieldPosition="0">
        <references count="2">
          <reference field="0" count="1">
            <x v="9"/>
          </reference>
          <reference field="2" count="1" selected="0">
            <x v="2"/>
          </reference>
        </references>
      </pivotArea>
    </format>
    <format dxfId="135">
      <pivotArea dataOnly="0" labelOnly="1" fieldPosition="0">
        <references count="2">
          <reference field="0" count="1">
            <x v="0"/>
          </reference>
          <reference field="2" count="1" selected="0">
            <x v="1"/>
          </reference>
        </references>
      </pivotArea>
    </format>
    <format dxfId="134">
      <pivotArea collapsedLevelsAreSubtotals="1" fieldPosition="0">
        <references count="1">
          <reference field="2" count="1">
            <x v="2"/>
          </reference>
        </references>
      </pivotArea>
    </format>
    <format dxfId="133">
      <pivotArea collapsedLevelsAreSubtotals="1" fieldPosition="0">
        <references count="2">
          <reference field="0" count="5">
            <x v="0"/>
            <x v="1"/>
            <x v="2"/>
            <x v="6"/>
            <x v="9"/>
          </reference>
          <reference field="2" count="1" selected="0">
            <x v="2"/>
          </reference>
        </references>
      </pivotArea>
    </format>
    <format dxfId="132">
      <pivotArea grandRow="1" outline="0" collapsedLevelsAreSubtotals="1" fieldPosition="0"/>
    </format>
    <format dxfId="131">
      <pivotArea dataOnly="0" labelOnly="1" fieldPosition="0">
        <references count="1">
          <reference field="2" count="1">
            <x v="2"/>
          </reference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2">
          <reference field="0" count="5">
            <x v="0"/>
            <x v="1"/>
            <x v="2"/>
            <x v="6"/>
            <x v="9"/>
          </reference>
          <reference field="2" count="1" selected="0">
            <x v="2"/>
          </reference>
        </references>
      </pivotArea>
    </format>
    <format dxfId="128">
      <pivotArea field="2" type="button" dataOnly="0" labelOnly="1" outline="0" axis="axisRow" fieldPosition="0"/>
    </format>
    <format dxfId="127">
      <pivotArea dataOnly="0" labelOnly="1" fieldPosition="0">
        <references count="1">
          <reference field="2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124">
      <pivotArea field="2" type="button" dataOnly="0" labelOnly="1" outline="0" axis="axisRow" fieldPosition="0"/>
    </format>
    <format dxfId="123">
      <pivotArea dataOnly="0" labelOnly="1" fieldPosition="0">
        <references count="1">
          <reference field="2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120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olHeaderCaption="Priorités">
  <location ref="A1:F15" firstHeaderRow="1" firstDataRow="2" firstDataCol="1"/>
  <pivotFields count="11">
    <pivotField showAll="0">
      <items count="12">
        <item sd="0" x="0"/>
        <item sd="0" x="1"/>
        <item sd="0" x="2"/>
        <item x="4"/>
        <item x="3"/>
        <item x="5"/>
        <item x="6"/>
        <item x="7"/>
        <item x="8"/>
        <item x="9"/>
        <item x="1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5">
        <item n="Lot 1- Prestas. Santé - 1 Délég." x="0"/>
        <item x="1"/>
        <item x="2"/>
        <item x="3"/>
        <item t="default"/>
      </items>
    </pivotField>
    <pivotField showAll="0"/>
    <pivotField axis="axisCol" showAll="0">
      <items count="5">
        <item x="0"/>
        <item sd="0" x="1"/>
        <item x="3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2">
    <field x="2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>
      <x v="3"/>
    </i>
    <i r="1"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e de Charges " fld="8" baseField="0" baseItem="0"/>
  </dataFields>
  <formats count="12">
    <format dxfId="118">
      <pivotArea outline="0" collapsedLevelsAreSubtotals="1" fieldPosition="0"/>
    </format>
    <format dxfId="117">
      <pivotArea field="4" type="button" dataOnly="0" labelOnly="1" outline="0" axis="axisCol" fieldPosition="0"/>
    </format>
    <format dxfId="116">
      <pivotArea type="topRight" dataOnly="0" labelOnly="1" outline="0" fieldPosition="0"/>
    </format>
    <format dxfId="115">
      <pivotArea dataOnly="0" labelOnly="1" fieldPosition="0">
        <references count="1">
          <reference field="4" count="0"/>
        </references>
      </pivotArea>
    </format>
    <format dxfId="114">
      <pivotArea dataOnly="0" labelOnly="1" grandCol="1" outline="0" fieldPosition="0"/>
    </format>
    <format dxfId="54">
      <pivotArea dataOnly="0" labelOnly="1" fieldPosition="0">
        <references count="1">
          <reference field="2" count="1">
            <x v="1"/>
          </reference>
        </references>
      </pivotArea>
    </format>
    <format dxfId="53">
      <pivotArea type="origin" dataOnly="0" labelOnly="1" outline="0" fieldPosition="0"/>
    </format>
    <format dxfId="52">
      <pivotArea field="2" type="button" dataOnly="0" labelOnly="1" outline="0" axis="axisRow" fieldPosition="0"/>
    </format>
    <format dxfId="51">
      <pivotArea field="4" type="button" dataOnly="0" labelOnly="1" outline="0" axis="axisCol" fieldPosition="0"/>
    </format>
    <format dxfId="50">
      <pivotArea type="topRight" dataOnly="0" labelOnly="1" outline="0" fieldPosition="0"/>
    </format>
    <format dxfId="49">
      <pivotArea dataOnly="0" labelOnly="1" fieldPosition="0">
        <references count="1">
          <reference field="4" count="0"/>
        </references>
      </pivotArea>
    </format>
    <format dxfId="4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zoomScaleNormal="100" workbookViewId="0">
      <pane ySplit="7" topLeftCell="A60" activePane="bottomLeft" state="frozenSplit"/>
      <selection activeCell="C36" sqref="C36"/>
      <selection pane="bottomLeft" activeCell="C65" sqref="C65"/>
    </sheetView>
  </sheetViews>
  <sheetFormatPr baseColWidth="10" defaultColWidth="9.140625" defaultRowHeight="15" x14ac:dyDescent="0.25"/>
  <cols>
    <col min="1" max="1" width="43.5703125" style="10" customWidth="1"/>
    <col min="2" max="2" width="15.140625" style="10" customWidth="1"/>
    <col min="3" max="3" width="9" style="15" customWidth="1"/>
    <col min="4" max="4" width="78.28515625" style="43" customWidth="1"/>
    <col min="5" max="5" width="12.85546875" style="43" customWidth="1"/>
    <col min="6" max="6" width="30.5703125" style="43" customWidth="1"/>
    <col min="7" max="7" width="12" style="15" customWidth="1"/>
    <col min="8" max="9" width="18" style="15" customWidth="1"/>
    <col min="10" max="10" width="89.42578125" style="33" customWidth="1"/>
    <col min="11" max="11" width="48.140625" style="33" customWidth="1"/>
    <col min="12" max="12" width="59.7109375" style="17" customWidth="1"/>
    <col min="13" max="13" width="50" style="17" customWidth="1"/>
    <col min="14" max="16384" width="9.140625" style="17"/>
  </cols>
  <sheetData>
    <row r="1" spans="1:12" ht="21" x14ac:dyDescent="0.25">
      <c r="A1" s="9" t="s">
        <v>0</v>
      </c>
      <c r="B1" s="9"/>
      <c r="C1" s="24"/>
      <c r="D1" s="25"/>
      <c r="E1" s="25"/>
      <c r="F1" s="25"/>
      <c r="G1" s="58"/>
      <c r="H1" s="58"/>
      <c r="I1" s="58"/>
      <c r="J1" s="26"/>
      <c r="K1" s="27"/>
    </row>
    <row r="2" spans="1:12" ht="21" x14ac:dyDescent="0.25">
      <c r="A2" s="9"/>
      <c r="B2" s="9"/>
      <c r="C2" s="24"/>
      <c r="D2" s="25"/>
      <c r="E2" s="25"/>
      <c r="F2" s="25"/>
      <c r="G2" s="58"/>
      <c r="H2" s="58"/>
      <c r="I2" s="58"/>
      <c r="J2" s="26"/>
      <c r="K2" s="27"/>
    </row>
    <row r="3" spans="1:12" ht="21" x14ac:dyDescent="0.25">
      <c r="A3" s="9"/>
      <c r="B3" s="9"/>
      <c r="C3" s="24"/>
      <c r="D3" s="25"/>
      <c r="E3" s="25"/>
      <c r="F3" s="25"/>
      <c r="G3" s="58"/>
      <c r="H3" s="58"/>
      <c r="I3" s="58"/>
      <c r="J3" s="26"/>
      <c r="K3" s="27"/>
    </row>
    <row r="4" spans="1:12" ht="21" x14ac:dyDescent="0.25">
      <c r="A4" s="9"/>
      <c r="B4" s="9"/>
      <c r="C4" s="24"/>
      <c r="D4" s="25"/>
      <c r="E4" s="25"/>
      <c r="F4" s="25"/>
      <c r="G4" s="24"/>
      <c r="H4" s="24"/>
      <c r="I4" s="24"/>
      <c r="J4" s="26"/>
      <c r="K4" s="27"/>
    </row>
    <row r="6" spans="1:12" ht="22.5" customHeight="1" x14ac:dyDescent="0.25">
      <c r="D6" s="28" t="s">
        <v>1</v>
      </c>
      <c r="E6" s="28"/>
      <c r="F6" s="28"/>
      <c r="G6" s="8"/>
      <c r="H6" s="8"/>
      <c r="I6" s="8"/>
      <c r="J6" s="29"/>
      <c r="K6" s="29"/>
    </row>
    <row r="7" spans="1:12" ht="27" customHeight="1" x14ac:dyDescent="0.25">
      <c r="A7" s="11" t="s">
        <v>2</v>
      </c>
      <c r="B7" s="11" t="s">
        <v>3</v>
      </c>
      <c r="C7" s="12" t="s">
        <v>4</v>
      </c>
      <c r="D7" s="28" t="s">
        <v>5</v>
      </c>
      <c r="E7" s="28" t="s">
        <v>144</v>
      </c>
      <c r="F7" s="28" t="s">
        <v>148</v>
      </c>
      <c r="G7" s="8" t="s">
        <v>6</v>
      </c>
      <c r="H7" s="8" t="s">
        <v>105</v>
      </c>
      <c r="I7" s="8" t="s">
        <v>136</v>
      </c>
      <c r="J7" s="29" t="s">
        <v>7</v>
      </c>
      <c r="K7" s="29" t="s">
        <v>8</v>
      </c>
      <c r="L7" s="29" t="s">
        <v>9</v>
      </c>
    </row>
    <row r="8" spans="1:12" ht="60" x14ac:dyDescent="0.25">
      <c r="A8" s="46" t="s">
        <v>121</v>
      </c>
      <c r="B8" s="30" t="s">
        <v>10</v>
      </c>
      <c r="C8" s="13">
        <v>1</v>
      </c>
      <c r="D8" s="31" t="s">
        <v>11</v>
      </c>
      <c r="E8" s="31" t="s">
        <v>145</v>
      </c>
      <c r="F8" s="31"/>
      <c r="G8" s="32">
        <v>1</v>
      </c>
      <c r="H8" s="32" t="s">
        <v>114</v>
      </c>
      <c r="I8" s="32">
        <f>IF(H8="COMPLEXE",8,IF(H8="SIMPLE",3,IF(H8="MOYEN",5)))</f>
        <v>5</v>
      </c>
      <c r="J8" s="33" t="s">
        <v>12</v>
      </c>
      <c r="K8" s="29"/>
      <c r="L8" s="29"/>
    </row>
    <row r="9" spans="1:12" ht="30" x14ac:dyDescent="0.25">
      <c r="A9" s="46" t="s">
        <v>121</v>
      </c>
      <c r="B9" s="30" t="s">
        <v>10</v>
      </c>
      <c r="C9" s="13">
        <v>1</v>
      </c>
      <c r="D9" s="31" t="s">
        <v>13</v>
      </c>
      <c r="E9" s="31" t="s">
        <v>146</v>
      </c>
      <c r="F9" s="31"/>
      <c r="G9" s="32">
        <v>2</v>
      </c>
      <c r="H9" s="32" t="s">
        <v>114</v>
      </c>
      <c r="I9" s="32">
        <f t="shared" ref="I9:I63" si="0">IF(H9="COMPLEXE",8,IF(H9="SIMPLE",3,IF(H9="MOYEN",5)))</f>
        <v>5</v>
      </c>
      <c r="J9" s="33" t="s">
        <v>14</v>
      </c>
      <c r="K9" s="29"/>
      <c r="L9" s="29"/>
    </row>
    <row r="10" spans="1:12" ht="33" customHeight="1" x14ac:dyDescent="0.25">
      <c r="A10" s="46" t="s">
        <v>121</v>
      </c>
      <c r="B10" s="30" t="s">
        <v>10</v>
      </c>
      <c r="C10" s="76">
        <v>2</v>
      </c>
      <c r="D10" s="31" t="s">
        <v>75</v>
      </c>
      <c r="E10" s="31" t="s">
        <v>145</v>
      </c>
      <c r="F10" s="31"/>
      <c r="G10" s="32">
        <v>1</v>
      </c>
      <c r="H10" s="32" t="s">
        <v>115</v>
      </c>
      <c r="I10" s="32">
        <f t="shared" si="0"/>
        <v>8</v>
      </c>
      <c r="J10" s="33" t="s">
        <v>15</v>
      </c>
      <c r="K10" s="29"/>
      <c r="L10" s="29"/>
    </row>
    <row r="11" spans="1:12" ht="30" x14ac:dyDescent="0.25">
      <c r="A11" s="46" t="s">
        <v>121</v>
      </c>
      <c r="B11" s="30" t="s">
        <v>10</v>
      </c>
      <c r="C11" s="13">
        <v>1</v>
      </c>
      <c r="D11" s="31" t="s">
        <v>76</v>
      </c>
      <c r="E11" s="31" t="s">
        <v>145</v>
      </c>
      <c r="F11" s="31" t="s">
        <v>149</v>
      </c>
      <c r="G11" s="32">
        <v>1</v>
      </c>
      <c r="H11" s="32" t="s">
        <v>113</v>
      </c>
      <c r="I11" s="32">
        <f t="shared" si="0"/>
        <v>3</v>
      </c>
      <c r="J11" s="33" t="s">
        <v>16</v>
      </c>
      <c r="K11" s="29"/>
      <c r="L11" s="29"/>
    </row>
    <row r="12" spans="1:12" ht="30" x14ac:dyDescent="0.25">
      <c r="A12" s="46" t="s">
        <v>121</v>
      </c>
      <c r="B12" s="30" t="s">
        <v>10</v>
      </c>
      <c r="C12" s="13">
        <v>2</v>
      </c>
      <c r="D12" s="31" t="s">
        <v>77</v>
      </c>
      <c r="E12" s="31"/>
      <c r="F12" s="31"/>
      <c r="G12" s="32">
        <v>1</v>
      </c>
      <c r="H12" s="32" t="s">
        <v>115</v>
      </c>
      <c r="I12" s="32">
        <f t="shared" si="0"/>
        <v>8</v>
      </c>
      <c r="J12" s="33" t="s">
        <v>16</v>
      </c>
      <c r="K12" s="29"/>
      <c r="L12" s="29"/>
    </row>
    <row r="13" spans="1:12" x14ac:dyDescent="0.25">
      <c r="A13" s="46" t="s">
        <v>121</v>
      </c>
      <c r="B13" s="30" t="s">
        <v>10</v>
      </c>
      <c r="C13" s="13">
        <v>3</v>
      </c>
      <c r="D13" s="31" t="s">
        <v>17</v>
      </c>
      <c r="E13" s="31"/>
      <c r="F13" s="31"/>
      <c r="G13" s="32">
        <v>1</v>
      </c>
      <c r="H13" s="32" t="s">
        <v>115</v>
      </c>
      <c r="I13" s="32">
        <f t="shared" si="0"/>
        <v>8</v>
      </c>
      <c r="J13" s="33" t="s">
        <v>18</v>
      </c>
      <c r="K13" s="29"/>
      <c r="L13" s="29"/>
    </row>
    <row r="14" spans="1:12" x14ac:dyDescent="0.25">
      <c r="A14" s="14" t="s">
        <v>122</v>
      </c>
      <c r="B14" s="30" t="s">
        <v>10</v>
      </c>
      <c r="C14" s="13">
        <v>1</v>
      </c>
      <c r="D14" s="2" t="s">
        <v>19</v>
      </c>
      <c r="E14" s="31" t="s">
        <v>145</v>
      </c>
      <c r="F14" s="2"/>
      <c r="G14" s="34">
        <v>1</v>
      </c>
      <c r="H14" s="34" t="s">
        <v>113</v>
      </c>
      <c r="I14" s="32">
        <f t="shared" si="0"/>
        <v>3</v>
      </c>
      <c r="J14" s="35" t="s">
        <v>20</v>
      </c>
      <c r="K14" s="35"/>
      <c r="L14" s="29"/>
    </row>
    <row r="15" spans="1:12" x14ac:dyDescent="0.25">
      <c r="A15" s="14" t="s">
        <v>122</v>
      </c>
      <c r="B15" s="30" t="s">
        <v>10</v>
      </c>
      <c r="C15" s="13">
        <v>1</v>
      </c>
      <c r="D15" s="2" t="s">
        <v>21</v>
      </c>
      <c r="E15" s="31" t="s">
        <v>145</v>
      </c>
      <c r="F15" s="2"/>
      <c r="G15" s="34">
        <v>1</v>
      </c>
      <c r="H15" s="34" t="s">
        <v>113</v>
      </c>
      <c r="I15" s="32">
        <f t="shared" si="0"/>
        <v>3</v>
      </c>
      <c r="J15" s="35" t="s">
        <v>20</v>
      </c>
      <c r="K15" s="29"/>
      <c r="L15" s="29"/>
    </row>
    <row r="16" spans="1:12" x14ac:dyDescent="0.25">
      <c r="A16" s="14" t="s">
        <v>122</v>
      </c>
      <c r="B16" s="30" t="s">
        <v>10</v>
      </c>
      <c r="C16" s="76">
        <v>2</v>
      </c>
      <c r="D16" s="2" t="s">
        <v>130</v>
      </c>
      <c r="E16" s="31" t="s">
        <v>145</v>
      </c>
      <c r="F16" s="2"/>
      <c r="G16" s="34">
        <v>1</v>
      </c>
      <c r="H16" s="34" t="s">
        <v>115</v>
      </c>
      <c r="I16" s="32">
        <f t="shared" si="0"/>
        <v>8</v>
      </c>
      <c r="J16" s="35" t="s">
        <v>22</v>
      </c>
      <c r="K16" s="29"/>
      <c r="L16" s="29"/>
    </row>
    <row r="17" spans="1:17" x14ac:dyDescent="0.25">
      <c r="A17" s="14" t="s">
        <v>122</v>
      </c>
      <c r="B17" s="30" t="s">
        <v>10</v>
      </c>
      <c r="C17" s="13">
        <v>2</v>
      </c>
      <c r="D17" s="2" t="s">
        <v>23</v>
      </c>
      <c r="E17" s="2"/>
      <c r="F17" s="2"/>
      <c r="G17" s="34">
        <v>1</v>
      </c>
      <c r="H17" s="34" t="s">
        <v>115</v>
      </c>
      <c r="I17" s="32">
        <f t="shared" si="0"/>
        <v>8</v>
      </c>
      <c r="J17" s="35" t="s">
        <v>20</v>
      </c>
      <c r="K17" s="29"/>
      <c r="L17" s="29"/>
    </row>
    <row r="18" spans="1:17" x14ac:dyDescent="0.25">
      <c r="A18" s="14" t="s">
        <v>122</v>
      </c>
      <c r="B18" s="30" t="s">
        <v>10</v>
      </c>
      <c r="C18" s="13">
        <v>3</v>
      </c>
      <c r="D18" s="2" t="s">
        <v>24</v>
      </c>
      <c r="E18" s="2"/>
      <c r="F18" s="2"/>
      <c r="G18" s="34">
        <v>1</v>
      </c>
      <c r="H18" s="34" t="s">
        <v>115</v>
      </c>
      <c r="I18" s="32">
        <f t="shared" si="0"/>
        <v>8</v>
      </c>
      <c r="J18" s="35" t="s">
        <v>22</v>
      </c>
      <c r="K18" s="29"/>
      <c r="L18" s="29"/>
    </row>
    <row r="19" spans="1:17" s="40" customFormat="1" ht="45" x14ac:dyDescent="0.25">
      <c r="A19" s="16" t="s">
        <v>131</v>
      </c>
      <c r="B19" s="37" t="s">
        <v>25</v>
      </c>
      <c r="C19" s="13">
        <v>1</v>
      </c>
      <c r="D19" s="2" t="s">
        <v>26</v>
      </c>
      <c r="E19" s="31" t="s">
        <v>145</v>
      </c>
      <c r="F19" s="2"/>
      <c r="G19" s="32">
        <v>2</v>
      </c>
      <c r="H19" s="32" t="s">
        <v>115</v>
      </c>
      <c r="I19" s="32">
        <f t="shared" si="0"/>
        <v>8</v>
      </c>
      <c r="J19" s="35" t="s">
        <v>78</v>
      </c>
      <c r="K19" s="38"/>
      <c r="L19" s="39"/>
      <c r="M19" s="39"/>
      <c r="N19" s="39"/>
      <c r="O19" s="39"/>
      <c r="P19" s="39"/>
      <c r="Q19" s="39"/>
    </row>
    <row r="20" spans="1:17" ht="30" x14ac:dyDescent="0.25">
      <c r="A20" s="16" t="s">
        <v>131</v>
      </c>
      <c r="B20" s="37" t="s">
        <v>25</v>
      </c>
      <c r="C20" s="7">
        <v>2</v>
      </c>
      <c r="D20" s="2" t="s">
        <v>27</v>
      </c>
      <c r="E20" s="2"/>
      <c r="F20" s="2"/>
      <c r="G20" s="32">
        <v>3</v>
      </c>
      <c r="H20" s="32" t="s">
        <v>115</v>
      </c>
      <c r="I20" s="32">
        <f t="shared" si="0"/>
        <v>8</v>
      </c>
      <c r="J20" s="35" t="s">
        <v>28</v>
      </c>
      <c r="K20" s="35"/>
      <c r="L20" s="36"/>
      <c r="M20" s="36"/>
      <c r="N20" s="36"/>
      <c r="O20" s="36"/>
      <c r="P20" s="36"/>
      <c r="Q20" s="36"/>
    </row>
    <row r="21" spans="1:17" ht="30" x14ac:dyDescent="0.25">
      <c r="A21" s="16" t="s">
        <v>131</v>
      </c>
      <c r="B21" s="37" t="s">
        <v>25</v>
      </c>
      <c r="C21" s="7">
        <v>3</v>
      </c>
      <c r="D21" s="2" t="s">
        <v>29</v>
      </c>
      <c r="E21" s="2"/>
      <c r="F21" s="2"/>
      <c r="G21" s="32">
        <v>3</v>
      </c>
      <c r="H21" s="32" t="s">
        <v>115</v>
      </c>
      <c r="I21" s="32">
        <f t="shared" si="0"/>
        <v>8</v>
      </c>
      <c r="J21" s="35" t="s">
        <v>28</v>
      </c>
      <c r="K21" s="35"/>
      <c r="L21" s="36"/>
      <c r="M21" s="36"/>
      <c r="N21" s="36"/>
      <c r="O21" s="36"/>
      <c r="P21" s="36"/>
      <c r="Q21" s="36"/>
    </row>
    <row r="22" spans="1:17" s="40" customFormat="1" ht="30" x14ac:dyDescent="0.25">
      <c r="A22" s="16" t="s">
        <v>131</v>
      </c>
      <c r="B22" s="37" t="s">
        <v>10</v>
      </c>
      <c r="C22" s="13">
        <v>1</v>
      </c>
      <c r="D22" s="37" t="s">
        <v>30</v>
      </c>
      <c r="E22" s="31" t="s">
        <v>145</v>
      </c>
      <c r="F22" s="37"/>
      <c r="G22" s="32">
        <v>1</v>
      </c>
      <c r="H22" s="32" t="s">
        <v>115</v>
      </c>
      <c r="I22" s="32">
        <f t="shared" si="0"/>
        <v>8</v>
      </c>
      <c r="J22" s="38" t="s">
        <v>31</v>
      </c>
      <c r="K22" s="38"/>
      <c r="L22" s="39"/>
      <c r="M22" s="39"/>
      <c r="N22" s="39"/>
      <c r="O22" s="39"/>
      <c r="P22" s="39"/>
      <c r="Q22" s="39"/>
    </row>
    <row r="23" spans="1:17" s="40" customFormat="1" ht="105" x14ac:dyDescent="0.25">
      <c r="A23" s="16" t="s">
        <v>131</v>
      </c>
      <c r="B23" s="37" t="s">
        <v>25</v>
      </c>
      <c r="C23" s="13">
        <v>1</v>
      </c>
      <c r="D23" s="37" t="s">
        <v>111</v>
      </c>
      <c r="E23" s="37" t="s">
        <v>145</v>
      </c>
      <c r="F23" s="37"/>
      <c r="G23" s="32">
        <v>1</v>
      </c>
      <c r="H23" s="32" t="s">
        <v>115</v>
      </c>
      <c r="I23" s="32">
        <f t="shared" si="0"/>
        <v>8</v>
      </c>
      <c r="J23" s="38" t="s">
        <v>32</v>
      </c>
      <c r="K23" s="38"/>
      <c r="L23" s="39"/>
      <c r="M23" s="39"/>
      <c r="N23" s="39"/>
      <c r="O23" s="39"/>
      <c r="P23" s="39"/>
      <c r="Q23" s="39"/>
    </row>
    <row r="24" spans="1:17" ht="30" x14ac:dyDescent="0.25">
      <c r="A24" s="16" t="s">
        <v>131</v>
      </c>
      <c r="B24" s="37" t="s">
        <v>25</v>
      </c>
      <c r="C24" s="13">
        <v>2</v>
      </c>
      <c r="D24" s="2" t="s">
        <v>112</v>
      </c>
      <c r="E24" s="2"/>
      <c r="F24" s="2"/>
      <c r="G24" s="32">
        <v>1</v>
      </c>
      <c r="H24" s="32" t="s">
        <v>114</v>
      </c>
      <c r="I24" s="32">
        <f t="shared" si="0"/>
        <v>5</v>
      </c>
      <c r="J24" s="38" t="s">
        <v>33</v>
      </c>
      <c r="K24" s="35"/>
      <c r="L24" s="36"/>
      <c r="M24" s="36"/>
      <c r="N24" s="36"/>
      <c r="O24" s="36"/>
      <c r="P24" s="36"/>
      <c r="Q24" s="36"/>
    </row>
    <row r="25" spans="1:17" ht="60" x14ac:dyDescent="0.25">
      <c r="A25" s="2" t="s">
        <v>133</v>
      </c>
      <c r="B25" s="37" t="s">
        <v>25</v>
      </c>
      <c r="C25" s="7">
        <v>1</v>
      </c>
      <c r="D25" s="2" t="s">
        <v>134</v>
      </c>
      <c r="E25" s="37" t="s">
        <v>145</v>
      </c>
      <c r="F25" s="2"/>
      <c r="G25" s="7">
        <v>1</v>
      </c>
      <c r="H25" s="7" t="s">
        <v>114</v>
      </c>
      <c r="I25" s="32">
        <f t="shared" si="0"/>
        <v>5</v>
      </c>
      <c r="J25" s="35" t="s">
        <v>34</v>
      </c>
      <c r="K25" s="35"/>
      <c r="L25" s="36"/>
      <c r="M25" s="36"/>
      <c r="N25" s="36"/>
      <c r="O25" s="36"/>
      <c r="P25" s="36"/>
      <c r="Q25" s="36"/>
    </row>
    <row r="26" spans="1:17" ht="75" x14ac:dyDescent="0.25">
      <c r="A26" s="2" t="s">
        <v>133</v>
      </c>
      <c r="B26" s="37" t="s">
        <v>25</v>
      </c>
      <c r="C26" s="7">
        <v>1</v>
      </c>
      <c r="D26" s="2" t="s">
        <v>135</v>
      </c>
      <c r="E26" s="37" t="s">
        <v>145</v>
      </c>
      <c r="F26" s="2"/>
      <c r="G26" s="7">
        <v>1</v>
      </c>
      <c r="H26" s="7" t="s">
        <v>114</v>
      </c>
      <c r="I26" s="32">
        <f t="shared" si="0"/>
        <v>5</v>
      </c>
      <c r="J26" s="35" t="s">
        <v>35</v>
      </c>
      <c r="K26" s="35"/>
      <c r="L26" s="36"/>
      <c r="M26" s="36"/>
      <c r="N26" s="36"/>
      <c r="O26" s="36"/>
      <c r="P26" s="36"/>
      <c r="Q26" s="36"/>
    </row>
    <row r="27" spans="1:17" ht="75" x14ac:dyDescent="0.25">
      <c r="A27" s="23" t="s">
        <v>132</v>
      </c>
      <c r="B27" s="37" t="s">
        <v>25</v>
      </c>
      <c r="C27" s="7">
        <v>1</v>
      </c>
      <c r="D27" s="2" t="s">
        <v>79</v>
      </c>
      <c r="E27" s="37" t="s">
        <v>145</v>
      </c>
      <c r="F27" s="2"/>
      <c r="G27" s="7">
        <v>1</v>
      </c>
      <c r="H27" s="7" t="s">
        <v>114</v>
      </c>
      <c r="I27" s="32">
        <f t="shared" si="0"/>
        <v>5</v>
      </c>
      <c r="J27" s="35" t="s">
        <v>36</v>
      </c>
      <c r="K27" s="35"/>
      <c r="L27" s="36"/>
      <c r="M27" s="36"/>
      <c r="N27" s="36"/>
      <c r="O27" s="36"/>
      <c r="P27" s="36"/>
      <c r="Q27" s="36"/>
    </row>
    <row r="28" spans="1:17" ht="75" x14ac:dyDescent="0.25">
      <c r="A28" s="23" t="s">
        <v>132</v>
      </c>
      <c r="B28" s="37" t="s">
        <v>25</v>
      </c>
      <c r="C28" s="7">
        <v>1</v>
      </c>
      <c r="D28" s="2" t="s">
        <v>80</v>
      </c>
      <c r="E28" s="37" t="s">
        <v>145</v>
      </c>
      <c r="F28" s="2"/>
      <c r="G28" s="7">
        <v>1</v>
      </c>
      <c r="H28" s="7" t="s">
        <v>114</v>
      </c>
      <c r="I28" s="32">
        <f t="shared" si="0"/>
        <v>5</v>
      </c>
      <c r="J28" s="35" t="s">
        <v>36</v>
      </c>
      <c r="K28" s="35"/>
      <c r="L28" s="36"/>
      <c r="M28" s="36"/>
      <c r="N28" s="36"/>
      <c r="O28" s="36"/>
      <c r="P28" s="36"/>
      <c r="Q28" s="36"/>
    </row>
    <row r="29" spans="1:17" ht="75" x14ac:dyDescent="0.25">
      <c r="A29" s="23" t="s">
        <v>132</v>
      </c>
      <c r="B29" s="37" t="s">
        <v>25</v>
      </c>
      <c r="C29" s="7">
        <v>1</v>
      </c>
      <c r="D29" s="2" t="s">
        <v>81</v>
      </c>
      <c r="E29" s="37" t="s">
        <v>145</v>
      </c>
      <c r="F29" s="2"/>
      <c r="G29" s="7">
        <v>1</v>
      </c>
      <c r="H29" s="7" t="s">
        <v>114</v>
      </c>
      <c r="I29" s="32">
        <f t="shared" si="0"/>
        <v>5</v>
      </c>
      <c r="J29" s="35" t="s">
        <v>36</v>
      </c>
      <c r="K29" s="35"/>
      <c r="L29" s="36"/>
      <c r="M29" s="36"/>
      <c r="N29" s="36"/>
      <c r="O29" s="36"/>
      <c r="P29" s="36"/>
      <c r="Q29" s="36"/>
    </row>
    <row r="30" spans="1:17" ht="60" x14ac:dyDescent="0.25">
      <c r="A30" s="23" t="s">
        <v>132</v>
      </c>
      <c r="B30" s="37" t="s">
        <v>25</v>
      </c>
      <c r="C30" s="7">
        <v>1</v>
      </c>
      <c r="D30" s="2" t="s">
        <v>82</v>
      </c>
      <c r="E30" s="37" t="s">
        <v>145</v>
      </c>
      <c r="F30" s="2"/>
      <c r="G30" s="7">
        <v>1</v>
      </c>
      <c r="H30" s="7" t="s">
        <v>115</v>
      </c>
      <c r="I30" s="32">
        <f t="shared" si="0"/>
        <v>8</v>
      </c>
      <c r="J30" s="35" t="s">
        <v>37</v>
      </c>
      <c r="K30" s="35"/>
      <c r="L30" s="36"/>
      <c r="M30" s="36"/>
      <c r="N30" s="36"/>
      <c r="O30" s="36"/>
      <c r="P30" s="36"/>
      <c r="Q30" s="36"/>
    </row>
    <row r="31" spans="1:17" ht="30" x14ac:dyDescent="0.25">
      <c r="A31" s="23" t="s">
        <v>132</v>
      </c>
      <c r="B31" s="37" t="s">
        <v>25</v>
      </c>
      <c r="C31" s="7">
        <v>1</v>
      </c>
      <c r="D31" s="2" t="s">
        <v>83</v>
      </c>
      <c r="E31" s="37" t="s">
        <v>145</v>
      </c>
      <c r="F31" s="2"/>
      <c r="G31" s="7">
        <v>1</v>
      </c>
      <c r="H31" s="7" t="s">
        <v>115</v>
      </c>
      <c r="I31" s="32">
        <f t="shared" si="0"/>
        <v>8</v>
      </c>
      <c r="J31" s="35" t="s">
        <v>84</v>
      </c>
      <c r="K31" s="35"/>
      <c r="L31" s="36"/>
      <c r="M31" s="36"/>
      <c r="N31" s="36"/>
      <c r="O31" s="36"/>
      <c r="P31" s="36"/>
      <c r="Q31" s="36"/>
    </row>
    <row r="32" spans="1:17" x14ac:dyDescent="0.25">
      <c r="A32" s="23" t="s">
        <v>123</v>
      </c>
      <c r="B32" s="37" t="s">
        <v>25</v>
      </c>
      <c r="C32" s="7">
        <v>1</v>
      </c>
      <c r="D32" s="2" t="s">
        <v>38</v>
      </c>
      <c r="E32" s="37" t="s">
        <v>145</v>
      </c>
      <c r="F32" s="2"/>
      <c r="G32" s="7">
        <v>1</v>
      </c>
      <c r="H32" s="7" t="s">
        <v>114</v>
      </c>
      <c r="I32" s="32">
        <f t="shared" si="0"/>
        <v>5</v>
      </c>
      <c r="J32" s="35"/>
      <c r="K32" s="35"/>
      <c r="L32" s="36"/>
      <c r="M32" s="36"/>
      <c r="N32" s="36"/>
      <c r="O32" s="36"/>
      <c r="P32" s="36"/>
      <c r="Q32" s="36"/>
    </row>
    <row r="33" spans="1:17" x14ac:dyDescent="0.25">
      <c r="A33" s="23" t="s">
        <v>123</v>
      </c>
      <c r="B33" s="37" t="s">
        <v>25</v>
      </c>
      <c r="C33" s="7">
        <v>1</v>
      </c>
      <c r="D33" s="2" t="s">
        <v>39</v>
      </c>
      <c r="E33" s="37" t="s">
        <v>145</v>
      </c>
      <c r="F33" s="2"/>
      <c r="G33" s="7">
        <v>2</v>
      </c>
      <c r="H33" s="7" t="s">
        <v>114</v>
      </c>
      <c r="I33" s="32">
        <f t="shared" si="0"/>
        <v>5</v>
      </c>
      <c r="J33" s="35" t="s">
        <v>40</v>
      </c>
      <c r="K33" s="35"/>
      <c r="L33" s="36"/>
      <c r="M33" s="36"/>
      <c r="N33" s="36"/>
      <c r="O33" s="36"/>
      <c r="P33" s="36"/>
      <c r="Q33" s="36"/>
    </row>
    <row r="34" spans="1:17" x14ac:dyDescent="0.25">
      <c r="A34" s="23" t="s">
        <v>123</v>
      </c>
      <c r="B34" s="37" t="s">
        <v>25</v>
      </c>
      <c r="C34" s="7">
        <v>2</v>
      </c>
      <c r="D34" s="2" t="s">
        <v>41</v>
      </c>
      <c r="E34" s="2"/>
      <c r="F34" s="2"/>
      <c r="G34" s="7">
        <v>1</v>
      </c>
      <c r="H34" s="7" t="s">
        <v>114</v>
      </c>
      <c r="I34" s="32">
        <f t="shared" si="0"/>
        <v>5</v>
      </c>
      <c r="J34" s="35" t="s">
        <v>42</v>
      </c>
      <c r="K34" s="35"/>
      <c r="L34" s="36"/>
      <c r="M34" s="36"/>
      <c r="N34" s="36"/>
      <c r="O34" s="36"/>
      <c r="P34" s="36"/>
      <c r="Q34" s="36"/>
    </row>
    <row r="35" spans="1:17" ht="120" x14ac:dyDescent="0.25">
      <c r="A35" s="23" t="s">
        <v>123</v>
      </c>
      <c r="B35" s="37" t="s">
        <v>25</v>
      </c>
      <c r="C35" s="7">
        <v>1</v>
      </c>
      <c r="D35" s="2" t="s">
        <v>43</v>
      </c>
      <c r="E35" s="37" t="s">
        <v>145</v>
      </c>
      <c r="F35" s="2"/>
      <c r="G35" s="7">
        <v>1</v>
      </c>
      <c r="H35" s="7" t="s">
        <v>114</v>
      </c>
      <c r="I35" s="32">
        <f t="shared" si="0"/>
        <v>5</v>
      </c>
      <c r="J35" s="3" t="s">
        <v>44</v>
      </c>
      <c r="K35" s="35"/>
      <c r="L35" s="36"/>
      <c r="M35" s="36"/>
      <c r="N35" s="36"/>
      <c r="O35" s="36"/>
      <c r="P35" s="36"/>
      <c r="Q35" s="36"/>
    </row>
    <row r="36" spans="1:17" ht="30" x14ac:dyDescent="0.25">
      <c r="A36" s="23" t="s">
        <v>123</v>
      </c>
      <c r="B36" s="37" t="s">
        <v>25</v>
      </c>
      <c r="C36" s="7">
        <v>1</v>
      </c>
      <c r="D36" s="2" t="s">
        <v>45</v>
      </c>
      <c r="E36" s="37" t="s">
        <v>146</v>
      </c>
      <c r="F36" s="2" t="s">
        <v>150</v>
      </c>
      <c r="G36" s="7">
        <v>1</v>
      </c>
      <c r="H36" s="7" t="s">
        <v>114</v>
      </c>
      <c r="I36" s="32">
        <f t="shared" si="0"/>
        <v>5</v>
      </c>
      <c r="J36" s="3" t="s">
        <v>85</v>
      </c>
      <c r="K36" s="35"/>
      <c r="L36" s="36"/>
      <c r="M36" s="36"/>
      <c r="N36" s="36"/>
      <c r="O36" s="36"/>
      <c r="P36" s="36"/>
      <c r="Q36" s="36"/>
    </row>
    <row r="37" spans="1:17" ht="105" x14ac:dyDescent="0.25">
      <c r="A37" s="23" t="s">
        <v>123</v>
      </c>
      <c r="B37" s="37" t="s">
        <v>25</v>
      </c>
      <c r="C37" s="7">
        <v>1</v>
      </c>
      <c r="D37" s="2" t="s">
        <v>46</v>
      </c>
      <c r="E37" s="37" t="s">
        <v>146</v>
      </c>
      <c r="F37" s="2" t="s">
        <v>151</v>
      </c>
      <c r="G37" s="7">
        <v>1</v>
      </c>
      <c r="H37" s="7" t="s">
        <v>115</v>
      </c>
      <c r="I37" s="32">
        <f t="shared" si="0"/>
        <v>8</v>
      </c>
      <c r="J37" s="3" t="s">
        <v>47</v>
      </c>
      <c r="K37" s="35"/>
      <c r="L37" s="36"/>
      <c r="M37" s="36"/>
      <c r="N37" s="36"/>
      <c r="O37" s="36"/>
      <c r="P37" s="36"/>
      <c r="Q37" s="36"/>
    </row>
    <row r="38" spans="1:17" ht="45" x14ac:dyDescent="0.25">
      <c r="A38" s="23" t="s">
        <v>124</v>
      </c>
      <c r="B38" s="37" t="s">
        <v>25</v>
      </c>
      <c r="C38" s="7">
        <v>1</v>
      </c>
      <c r="D38" s="2" t="s">
        <v>48</v>
      </c>
      <c r="E38" s="37" t="s">
        <v>145</v>
      </c>
      <c r="F38" s="2"/>
      <c r="G38" s="7">
        <v>1</v>
      </c>
      <c r="H38" s="7" t="s">
        <v>114</v>
      </c>
      <c r="I38" s="32">
        <f t="shared" si="0"/>
        <v>5</v>
      </c>
      <c r="J38" s="3" t="s">
        <v>49</v>
      </c>
      <c r="K38" s="35"/>
      <c r="L38" s="36"/>
      <c r="M38" s="36"/>
      <c r="N38" s="36"/>
      <c r="O38" s="36"/>
      <c r="P38" s="36"/>
      <c r="Q38" s="36"/>
    </row>
    <row r="39" spans="1:17" ht="30" x14ac:dyDescent="0.25">
      <c r="A39" s="23" t="s">
        <v>124</v>
      </c>
      <c r="B39" s="37" t="s">
        <v>25</v>
      </c>
      <c r="C39" s="7">
        <v>1</v>
      </c>
      <c r="D39" s="2" t="s">
        <v>86</v>
      </c>
      <c r="E39" s="37" t="s">
        <v>145</v>
      </c>
      <c r="F39" s="2"/>
      <c r="G39" s="7">
        <v>1</v>
      </c>
      <c r="H39" s="7" t="s">
        <v>114</v>
      </c>
      <c r="I39" s="32">
        <f t="shared" si="0"/>
        <v>5</v>
      </c>
      <c r="J39" s="3" t="s">
        <v>50</v>
      </c>
      <c r="K39" s="35"/>
      <c r="L39" s="36"/>
      <c r="M39" s="36"/>
      <c r="N39" s="36"/>
      <c r="O39" s="36"/>
      <c r="P39" s="36"/>
      <c r="Q39" s="36"/>
    </row>
    <row r="40" spans="1:17" ht="30" x14ac:dyDescent="0.25">
      <c r="A40" s="23" t="s">
        <v>124</v>
      </c>
      <c r="B40" s="37" t="s">
        <v>25</v>
      </c>
      <c r="C40" s="7">
        <v>1</v>
      </c>
      <c r="D40" s="2" t="s">
        <v>87</v>
      </c>
      <c r="E40" s="37" t="s">
        <v>145</v>
      </c>
      <c r="F40" s="2"/>
      <c r="G40" s="7">
        <v>1</v>
      </c>
      <c r="H40" s="7" t="s">
        <v>114</v>
      </c>
      <c r="I40" s="32">
        <f t="shared" si="0"/>
        <v>5</v>
      </c>
      <c r="J40" s="3" t="s">
        <v>51</v>
      </c>
      <c r="K40" s="35"/>
      <c r="L40" s="36"/>
      <c r="M40" s="36"/>
      <c r="N40" s="36"/>
      <c r="O40" s="36"/>
      <c r="P40" s="36"/>
      <c r="Q40" s="36"/>
    </row>
    <row r="41" spans="1:17" ht="30" x14ac:dyDescent="0.25">
      <c r="A41" s="23" t="s">
        <v>124</v>
      </c>
      <c r="B41" s="37" t="s">
        <v>25</v>
      </c>
      <c r="C41" s="7">
        <v>1</v>
      </c>
      <c r="D41" s="2" t="s">
        <v>52</v>
      </c>
      <c r="E41" s="2" t="s">
        <v>146</v>
      </c>
      <c r="F41" s="2"/>
      <c r="G41" s="7">
        <v>1</v>
      </c>
      <c r="H41" s="7" t="s">
        <v>114</v>
      </c>
      <c r="I41" s="32">
        <f t="shared" si="0"/>
        <v>5</v>
      </c>
      <c r="J41" s="3" t="s">
        <v>88</v>
      </c>
      <c r="K41" s="35"/>
      <c r="L41" s="36"/>
      <c r="M41" s="36"/>
      <c r="N41" s="36"/>
      <c r="O41" s="36"/>
      <c r="P41" s="36"/>
      <c r="Q41" s="36"/>
    </row>
    <row r="42" spans="1:17" ht="30" x14ac:dyDescent="0.25">
      <c r="A42" s="23" t="s">
        <v>124</v>
      </c>
      <c r="B42" s="37" t="s">
        <v>25</v>
      </c>
      <c r="C42" s="7">
        <v>1</v>
      </c>
      <c r="D42" s="2" t="s">
        <v>89</v>
      </c>
      <c r="E42" s="37" t="s">
        <v>145</v>
      </c>
      <c r="F42" s="2"/>
      <c r="G42" s="7">
        <v>1</v>
      </c>
      <c r="H42" s="7" t="s">
        <v>114</v>
      </c>
      <c r="I42" s="32">
        <f t="shared" si="0"/>
        <v>5</v>
      </c>
      <c r="J42" s="3"/>
      <c r="K42" s="35"/>
      <c r="L42" s="36"/>
      <c r="M42" s="36"/>
      <c r="N42" s="36"/>
      <c r="O42" s="36"/>
      <c r="P42" s="36"/>
      <c r="Q42" s="36"/>
    </row>
    <row r="43" spans="1:17" ht="30" x14ac:dyDescent="0.25">
      <c r="A43" s="23" t="s">
        <v>124</v>
      </c>
      <c r="B43" s="37" t="s">
        <v>25</v>
      </c>
      <c r="C43" s="7">
        <v>1</v>
      </c>
      <c r="D43" s="2" t="s">
        <v>93</v>
      </c>
      <c r="E43" s="37" t="s">
        <v>145</v>
      </c>
      <c r="F43" s="2"/>
      <c r="G43" s="7">
        <v>2</v>
      </c>
      <c r="H43" s="7" t="s">
        <v>114</v>
      </c>
      <c r="I43" s="32">
        <f t="shared" si="0"/>
        <v>5</v>
      </c>
      <c r="J43" s="3"/>
      <c r="K43" s="35"/>
      <c r="L43" s="36"/>
      <c r="M43" s="36"/>
      <c r="N43" s="36"/>
      <c r="O43" s="36"/>
      <c r="P43" s="36"/>
      <c r="Q43" s="36"/>
    </row>
    <row r="44" spans="1:17" ht="30" x14ac:dyDescent="0.25">
      <c r="A44" s="23" t="s">
        <v>124</v>
      </c>
      <c r="B44" s="37" t="s">
        <v>25</v>
      </c>
      <c r="C44" s="7">
        <v>1</v>
      </c>
      <c r="D44" s="2" t="s">
        <v>90</v>
      </c>
      <c r="E44" s="37" t="s">
        <v>145</v>
      </c>
      <c r="F44" s="2"/>
      <c r="G44" s="7">
        <v>1</v>
      </c>
      <c r="H44" s="7" t="s">
        <v>115</v>
      </c>
      <c r="I44" s="32">
        <f t="shared" si="0"/>
        <v>8</v>
      </c>
      <c r="J44" s="3" t="s">
        <v>92</v>
      </c>
      <c r="K44" s="35"/>
      <c r="L44" s="36"/>
      <c r="M44" s="36"/>
      <c r="N44" s="36"/>
      <c r="O44" s="36"/>
      <c r="P44" s="36"/>
      <c r="Q44" s="36"/>
    </row>
    <row r="45" spans="1:17" ht="30" x14ac:dyDescent="0.25">
      <c r="A45" s="23" t="s">
        <v>124</v>
      </c>
      <c r="B45" s="37" t="s">
        <v>25</v>
      </c>
      <c r="C45" s="7">
        <v>3</v>
      </c>
      <c r="D45" s="2" t="s">
        <v>91</v>
      </c>
      <c r="E45" s="2"/>
      <c r="F45" s="2"/>
      <c r="G45" s="7">
        <v>1</v>
      </c>
      <c r="H45" s="7" t="s">
        <v>115</v>
      </c>
      <c r="I45" s="32">
        <f t="shared" si="0"/>
        <v>8</v>
      </c>
      <c r="J45" s="3"/>
      <c r="K45" s="35"/>
      <c r="L45" s="36"/>
      <c r="M45" s="36"/>
      <c r="N45" s="36"/>
      <c r="O45" s="36"/>
      <c r="P45" s="36"/>
      <c r="Q45" s="36"/>
    </row>
    <row r="46" spans="1:17" ht="45" x14ac:dyDescent="0.25">
      <c r="A46" s="23" t="s">
        <v>124</v>
      </c>
      <c r="B46" s="37" t="s">
        <v>25</v>
      </c>
      <c r="C46" s="7">
        <v>1</v>
      </c>
      <c r="D46" s="2" t="s">
        <v>53</v>
      </c>
      <c r="E46" s="2" t="s">
        <v>145</v>
      </c>
      <c r="F46" s="2" t="s">
        <v>154</v>
      </c>
      <c r="G46" s="7">
        <v>1</v>
      </c>
      <c r="H46" s="7" t="s">
        <v>114</v>
      </c>
      <c r="I46" s="32">
        <f t="shared" si="0"/>
        <v>5</v>
      </c>
      <c r="J46" s="3"/>
      <c r="K46" s="35"/>
      <c r="L46" s="36"/>
      <c r="M46" s="36"/>
      <c r="N46" s="36"/>
      <c r="O46" s="36"/>
      <c r="P46" s="36"/>
      <c r="Q46" s="36"/>
    </row>
    <row r="47" spans="1:17" ht="30" x14ac:dyDescent="0.25">
      <c r="A47" s="23" t="s">
        <v>124</v>
      </c>
      <c r="B47" s="37" t="s">
        <v>25</v>
      </c>
      <c r="C47" s="77">
        <v>2</v>
      </c>
      <c r="D47" s="2" t="s">
        <v>54</v>
      </c>
      <c r="E47" s="2" t="s">
        <v>146</v>
      </c>
      <c r="F47" s="2" t="s">
        <v>153</v>
      </c>
      <c r="G47" s="7">
        <v>2</v>
      </c>
      <c r="H47" s="7" t="s">
        <v>114</v>
      </c>
      <c r="I47" s="32">
        <f t="shared" si="0"/>
        <v>5</v>
      </c>
      <c r="J47" s="3" t="s">
        <v>55</v>
      </c>
      <c r="K47" s="35"/>
      <c r="L47" s="36"/>
      <c r="M47" s="36"/>
      <c r="N47" s="36"/>
      <c r="O47" s="36"/>
      <c r="P47" s="36"/>
      <c r="Q47" s="36"/>
    </row>
    <row r="48" spans="1:17" ht="30" x14ac:dyDescent="0.25">
      <c r="A48" s="23" t="s">
        <v>124</v>
      </c>
      <c r="B48" s="37" t="s">
        <v>25</v>
      </c>
      <c r="C48" s="7">
        <v>1</v>
      </c>
      <c r="D48" s="2" t="s">
        <v>56</v>
      </c>
      <c r="E48" s="2" t="s">
        <v>145</v>
      </c>
      <c r="F48" s="2"/>
      <c r="G48" s="7">
        <v>1</v>
      </c>
      <c r="H48" s="7" t="s">
        <v>113</v>
      </c>
      <c r="I48" s="32">
        <f t="shared" si="0"/>
        <v>3</v>
      </c>
      <c r="J48" s="3" t="s">
        <v>57</v>
      </c>
      <c r="K48" s="35"/>
      <c r="L48" s="36"/>
      <c r="M48" s="36"/>
      <c r="N48" s="36"/>
      <c r="O48" s="36"/>
      <c r="P48" s="36"/>
      <c r="Q48" s="36"/>
    </row>
    <row r="49" spans="1:17" ht="30" x14ac:dyDescent="0.25">
      <c r="A49" s="23" t="s">
        <v>124</v>
      </c>
      <c r="B49" s="37" t="s">
        <v>25</v>
      </c>
      <c r="C49" s="7">
        <v>1</v>
      </c>
      <c r="D49" s="2" t="s">
        <v>58</v>
      </c>
      <c r="E49" s="2" t="s">
        <v>146</v>
      </c>
      <c r="F49" s="2"/>
      <c r="G49" s="7">
        <v>1</v>
      </c>
      <c r="H49" s="7" t="s">
        <v>114</v>
      </c>
      <c r="I49" s="32">
        <f t="shared" si="0"/>
        <v>5</v>
      </c>
      <c r="J49" s="3" t="s">
        <v>59</v>
      </c>
      <c r="K49" s="35"/>
      <c r="L49" s="36"/>
      <c r="M49" s="36"/>
      <c r="N49" s="36"/>
      <c r="O49" s="36"/>
      <c r="P49" s="36"/>
      <c r="Q49" s="36"/>
    </row>
    <row r="50" spans="1:17" ht="30" x14ac:dyDescent="0.25">
      <c r="A50" s="23" t="s">
        <v>124</v>
      </c>
      <c r="B50" s="37" t="s">
        <v>25</v>
      </c>
      <c r="C50" s="75">
        <v>2</v>
      </c>
      <c r="D50" s="2" t="s">
        <v>60</v>
      </c>
      <c r="E50" s="2" t="s">
        <v>145</v>
      </c>
      <c r="F50" s="2"/>
      <c r="G50" s="7">
        <v>1</v>
      </c>
      <c r="H50" s="7" t="s">
        <v>114</v>
      </c>
      <c r="I50" s="32">
        <f t="shared" si="0"/>
        <v>5</v>
      </c>
      <c r="J50" s="3" t="s">
        <v>61</v>
      </c>
      <c r="K50" s="35"/>
      <c r="L50" s="36"/>
      <c r="M50" s="36"/>
      <c r="N50" s="36"/>
      <c r="O50" s="36"/>
      <c r="P50" s="36"/>
      <c r="Q50" s="36"/>
    </row>
    <row r="51" spans="1:17" ht="30" x14ac:dyDescent="0.25">
      <c r="A51" s="23" t="s">
        <v>125</v>
      </c>
      <c r="B51" s="37" t="s">
        <v>25</v>
      </c>
      <c r="C51" s="7">
        <v>1</v>
      </c>
      <c r="D51" s="2" t="s">
        <v>62</v>
      </c>
      <c r="E51" s="2" t="s">
        <v>145</v>
      </c>
      <c r="F51" s="2"/>
      <c r="G51" s="7">
        <v>1</v>
      </c>
      <c r="H51" s="7" t="s">
        <v>114</v>
      </c>
      <c r="I51" s="32">
        <f t="shared" si="0"/>
        <v>5</v>
      </c>
      <c r="J51" s="2" t="s">
        <v>63</v>
      </c>
      <c r="K51" s="35"/>
      <c r="L51" s="36"/>
      <c r="M51" s="36"/>
      <c r="N51" s="36"/>
      <c r="O51" s="36"/>
      <c r="P51" s="36"/>
      <c r="Q51" s="36"/>
    </row>
    <row r="52" spans="1:17" ht="30" x14ac:dyDescent="0.25">
      <c r="A52" s="23" t="s">
        <v>125</v>
      </c>
      <c r="B52" s="37" t="s">
        <v>25</v>
      </c>
      <c r="C52" s="7">
        <v>1</v>
      </c>
      <c r="D52" s="2" t="s">
        <v>64</v>
      </c>
      <c r="E52" s="2" t="s">
        <v>145</v>
      </c>
      <c r="F52" s="2"/>
      <c r="G52" s="7">
        <v>2</v>
      </c>
      <c r="H52" s="7" t="s">
        <v>114</v>
      </c>
      <c r="I52" s="32">
        <f t="shared" si="0"/>
        <v>5</v>
      </c>
      <c r="J52" s="3" t="s">
        <v>65</v>
      </c>
      <c r="K52" s="35"/>
      <c r="L52" s="36"/>
      <c r="M52" s="36"/>
      <c r="N52" s="36"/>
      <c r="O52" s="36"/>
      <c r="P52" s="36"/>
      <c r="Q52" s="36"/>
    </row>
    <row r="53" spans="1:17" ht="30" x14ac:dyDescent="0.25">
      <c r="A53" s="23" t="s">
        <v>125</v>
      </c>
      <c r="B53" s="37" t="s">
        <v>25</v>
      </c>
      <c r="C53" s="7">
        <v>1</v>
      </c>
      <c r="D53" s="2" t="s">
        <v>66</v>
      </c>
      <c r="E53" s="2" t="s">
        <v>146</v>
      </c>
      <c r="F53" s="2"/>
      <c r="G53" s="7">
        <v>2</v>
      </c>
      <c r="H53" s="7" t="s">
        <v>114</v>
      </c>
      <c r="I53" s="32">
        <f t="shared" si="0"/>
        <v>5</v>
      </c>
      <c r="J53" s="3" t="s">
        <v>96</v>
      </c>
      <c r="K53" s="35"/>
      <c r="L53" s="36"/>
      <c r="M53" s="36"/>
      <c r="N53" s="36"/>
      <c r="O53" s="36"/>
      <c r="P53" s="36"/>
      <c r="Q53" s="36"/>
    </row>
    <row r="54" spans="1:17" x14ac:dyDescent="0.25">
      <c r="A54" s="23" t="s">
        <v>125</v>
      </c>
      <c r="B54" s="37" t="s">
        <v>25</v>
      </c>
      <c r="C54" s="7">
        <v>2</v>
      </c>
      <c r="D54" s="2" t="s">
        <v>94</v>
      </c>
      <c r="E54" s="2"/>
      <c r="F54" s="2"/>
      <c r="G54" s="7">
        <v>2</v>
      </c>
      <c r="H54" s="7" t="s">
        <v>114</v>
      </c>
      <c r="I54" s="32">
        <f t="shared" si="0"/>
        <v>5</v>
      </c>
      <c r="J54" s="3" t="s">
        <v>95</v>
      </c>
      <c r="K54" s="35"/>
      <c r="L54" s="36"/>
      <c r="M54" s="36"/>
      <c r="N54" s="36"/>
      <c r="O54" s="36"/>
      <c r="P54" s="36"/>
      <c r="Q54" s="36"/>
    </row>
    <row r="55" spans="1:17" x14ac:dyDescent="0.25">
      <c r="A55" s="47" t="s">
        <v>126</v>
      </c>
      <c r="B55" s="37" t="s">
        <v>10</v>
      </c>
      <c r="C55" s="7">
        <v>1</v>
      </c>
      <c r="D55" s="2" t="s">
        <v>155</v>
      </c>
      <c r="E55" s="2" t="s">
        <v>145</v>
      </c>
      <c r="F55" s="2"/>
      <c r="G55" s="7">
        <v>1</v>
      </c>
      <c r="H55" s="7" t="s">
        <v>114</v>
      </c>
      <c r="I55" s="32">
        <f t="shared" si="0"/>
        <v>5</v>
      </c>
      <c r="J55" s="3"/>
      <c r="K55" s="35"/>
      <c r="L55" s="36"/>
      <c r="M55" s="36"/>
      <c r="N55" s="36"/>
      <c r="O55" s="36"/>
      <c r="P55" s="36"/>
      <c r="Q55" s="36"/>
    </row>
    <row r="56" spans="1:17" ht="45" x14ac:dyDescent="0.25">
      <c r="A56" s="47" t="s">
        <v>126</v>
      </c>
      <c r="B56" s="37" t="s">
        <v>25</v>
      </c>
      <c r="C56" s="7">
        <v>1</v>
      </c>
      <c r="D56" s="41" t="s">
        <v>67</v>
      </c>
      <c r="E56" s="41" t="s">
        <v>145</v>
      </c>
      <c r="F56" s="41"/>
      <c r="G56" s="19">
        <v>1</v>
      </c>
      <c r="H56" s="7" t="s">
        <v>113</v>
      </c>
      <c r="I56" s="32">
        <f t="shared" si="0"/>
        <v>3</v>
      </c>
      <c r="J56" s="3" t="s">
        <v>156</v>
      </c>
      <c r="K56" s="35"/>
      <c r="L56" s="36"/>
      <c r="M56" s="36"/>
      <c r="N56" s="36"/>
      <c r="O56" s="36"/>
      <c r="P56" s="36"/>
      <c r="Q56" s="36"/>
    </row>
    <row r="57" spans="1:17" ht="30" x14ac:dyDescent="0.25">
      <c r="A57" s="47" t="s">
        <v>126</v>
      </c>
      <c r="B57" s="37" t="s">
        <v>25</v>
      </c>
      <c r="C57" s="7">
        <v>2</v>
      </c>
      <c r="D57" s="42" t="s">
        <v>68</v>
      </c>
      <c r="E57" s="42"/>
      <c r="F57" s="42"/>
      <c r="G57" s="18">
        <v>1</v>
      </c>
      <c r="H57" s="7" t="s">
        <v>113</v>
      </c>
      <c r="I57" s="32">
        <f t="shared" si="0"/>
        <v>3</v>
      </c>
      <c r="J57" s="3" t="s">
        <v>69</v>
      </c>
      <c r="K57" s="35"/>
      <c r="L57" s="36"/>
      <c r="M57" s="36"/>
      <c r="N57" s="36"/>
      <c r="O57" s="36"/>
      <c r="P57" s="36"/>
      <c r="Q57" s="36"/>
    </row>
    <row r="58" spans="1:17" ht="30" x14ac:dyDescent="0.25">
      <c r="A58" s="47" t="s">
        <v>126</v>
      </c>
      <c r="B58" s="37" t="s">
        <v>25</v>
      </c>
      <c r="C58" s="7">
        <v>2</v>
      </c>
      <c r="D58" s="42" t="s">
        <v>97</v>
      </c>
      <c r="E58" s="42"/>
      <c r="F58" s="42"/>
      <c r="G58" s="18">
        <v>1</v>
      </c>
      <c r="H58" s="7" t="s">
        <v>113</v>
      </c>
      <c r="I58" s="32">
        <f t="shared" si="0"/>
        <v>3</v>
      </c>
      <c r="J58" s="3" t="s">
        <v>98</v>
      </c>
      <c r="K58" s="35"/>
      <c r="L58" s="36"/>
      <c r="M58" s="36"/>
      <c r="N58" s="36"/>
      <c r="O58" s="36"/>
      <c r="P58" s="36"/>
      <c r="Q58" s="36"/>
    </row>
    <row r="59" spans="1:17" ht="30" x14ac:dyDescent="0.25">
      <c r="A59" s="47" t="s">
        <v>126</v>
      </c>
      <c r="B59" s="37" t="s">
        <v>10</v>
      </c>
      <c r="C59" s="75">
        <v>2</v>
      </c>
      <c r="D59" s="42" t="s">
        <v>99</v>
      </c>
      <c r="E59" s="42" t="s">
        <v>147</v>
      </c>
      <c r="F59" s="42" t="s">
        <v>152</v>
      </c>
      <c r="G59" s="18">
        <v>1</v>
      </c>
      <c r="H59" s="7" t="s">
        <v>113</v>
      </c>
      <c r="I59" s="32">
        <f t="shared" si="0"/>
        <v>3</v>
      </c>
      <c r="J59" s="3" t="s">
        <v>101</v>
      </c>
      <c r="K59" s="35"/>
      <c r="L59" s="36"/>
      <c r="M59" s="36"/>
      <c r="N59" s="36"/>
      <c r="O59" s="36"/>
      <c r="P59" s="36"/>
      <c r="Q59" s="36"/>
    </row>
    <row r="60" spans="1:17" x14ac:dyDescent="0.25">
      <c r="A60" s="47" t="s">
        <v>126</v>
      </c>
      <c r="B60" s="37" t="s">
        <v>10</v>
      </c>
      <c r="C60" s="7">
        <v>1</v>
      </c>
      <c r="D60" s="42" t="s">
        <v>100</v>
      </c>
      <c r="E60" s="42" t="s">
        <v>145</v>
      </c>
      <c r="F60" s="42"/>
      <c r="G60" s="18">
        <v>1</v>
      </c>
      <c r="H60" s="7" t="s">
        <v>113</v>
      </c>
      <c r="I60" s="32">
        <f t="shared" si="0"/>
        <v>3</v>
      </c>
      <c r="J60" s="3"/>
      <c r="K60" s="35"/>
      <c r="L60" s="36"/>
      <c r="M60" s="36"/>
      <c r="N60" s="36"/>
      <c r="O60" s="36"/>
      <c r="P60" s="36"/>
      <c r="Q60" s="36"/>
    </row>
    <row r="61" spans="1:17" ht="120" x14ac:dyDescent="0.25">
      <c r="A61" s="23" t="s">
        <v>127</v>
      </c>
      <c r="B61" s="37" t="s">
        <v>25</v>
      </c>
      <c r="C61" s="7">
        <v>1</v>
      </c>
      <c r="D61" s="2" t="s">
        <v>137</v>
      </c>
      <c r="E61" s="2" t="s">
        <v>145</v>
      </c>
      <c r="F61" s="2" t="s">
        <v>157</v>
      </c>
      <c r="G61" s="7">
        <v>1</v>
      </c>
      <c r="H61" s="7" t="s">
        <v>115</v>
      </c>
      <c r="I61" s="32">
        <f t="shared" si="0"/>
        <v>8</v>
      </c>
      <c r="J61" s="3" t="s">
        <v>102</v>
      </c>
      <c r="K61" s="3"/>
      <c r="L61" s="36"/>
      <c r="M61" s="36"/>
      <c r="N61" s="36"/>
      <c r="O61" s="36"/>
      <c r="P61" s="36"/>
      <c r="Q61" s="36"/>
    </row>
    <row r="62" spans="1:17" ht="24.75" customHeight="1" x14ac:dyDescent="0.25">
      <c r="A62" s="23" t="s">
        <v>127</v>
      </c>
      <c r="B62" s="37" t="s">
        <v>25</v>
      </c>
      <c r="C62" s="7">
        <v>2</v>
      </c>
      <c r="D62" s="2" t="s">
        <v>70</v>
      </c>
      <c r="E62" s="2"/>
      <c r="F62" s="2"/>
      <c r="G62" s="7">
        <v>1</v>
      </c>
      <c r="H62" s="7" t="s">
        <v>115</v>
      </c>
      <c r="I62" s="32">
        <f t="shared" si="0"/>
        <v>8</v>
      </c>
      <c r="J62" s="3" t="s">
        <v>103</v>
      </c>
      <c r="K62" s="3"/>
      <c r="L62" s="36"/>
      <c r="M62" s="36"/>
      <c r="N62" s="36"/>
      <c r="O62" s="36"/>
      <c r="P62" s="36"/>
      <c r="Q62" s="36"/>
    </row>
    <row r="63" spans="1:17" ht="27" customHeight="1" x14ac:dyDescent="0.25">
      <c r="A63" s="23" t="s">
        <v>127</v>
      </c>
      <c r="B63" s="37" t="s">
        <v>25</v>
      </c>
      <c r="C63" s="7">
        <v>3</v>
      </c>
      <c r="D63" s="2" t="s">
        <v>70</v>
      </c>
      <c r="E63" s="2"/>
      <c r="F63" s="2"/>
      <c r="G63" s="7">
        <v>1</v>
      </c>
      <c r="H63" s="7" t="s">
        <v>115</v>
      </c>
      <c r="I63" s="32">
        <f t="shared" si="0"/>
        <v>8</v>
      </c>
      <c r="J63" s="3" t="s">
        <v>104</v>
      </c>
      <c r="K63" s="3"/>
      <c r="L63" s="36"/>
      <c r="M63" s="36"/>
      <c r="N63" s="36"/>
      <c r="O63" s="36"/>
      <c r="P63" s="36"/>
      <c r="Q63" s="36"/>
    </row>
    <row r="64" spans="1:17" x14ac:dyDescent="0.25">
      <c r="A64" s="20"/>
      <c r="B64" s="20"/>
      <c r="C64" s="18"/>
      <c r="D64" s="42"/>
      <c r="E64" s="42"/>
      <c r="F64" s="42"/>
      <c r="G64" s="18"/>
      <c r="H64" s="18"/>
      <c r="I64" s="18"/>
      <c r="J64" s="3"/>
      <c r="K64" s="3"/>
      <c r="L64" s="36"/>
      <c r="M64" s="36"/>
      <c r="N64" s="36"/>
      <c r="O64" s="36"/>
      <c r="P64" s="36"/>
      <c r="Q64" s="36"/>
    </row>
    <row r="65" spans="1:17" x14ac:dyDescent="0.25">
      <c r="A65" s="20"/>
      <c r="B65" s="20"/>
      <c r="C65" s="18"/>
      <c r="D65" s="42"/>
      <c r="E65" s="42"/>
      <c r="F65" s="42"/>
      <c r="G65" s="18"/>
      <c r="H65" s="18"/>
      <c r="I65" s="18"/>
      <c r="J65" s="3"/>
      <c r="K65" s="3"/>
      <c r="L65" s="36"/>
      <c r="M65" s="36"/>
      <c r="N65" s="36"/>
      <c r="O65" s="36"/>
      <c r="P65" s="36"/>
      <c r="Q65" s="36"/>
    </row>
    <row r="66" spans="1:17" x14ac:dyDescent="0.25">
      <c r="A66" s="20"/>
      <c r="B66" s="20"/>
      <c r="C66" s="18"/>
      <c r="D66" s="42"/>
      <c r="E66" s="42"/>
      <c r="F66" s="42"/>
      <c r="G66" s="18"/>
      <c r="H66" s="18"/>
      <c r="I66" s="18"/>
      <c r="J66" s="3"/>
      <c r="K66" s="3"/>
      <c r="L66" s="36"/>
      <c r="M66" s="36"/>
      <c r="N66" s="36"/>
      <c r="O66" s="36"/>
      <c r="P66" s="36"/>
      <c r="Q66" s="36"/>
    </row>
    <row r="67" spans="1:17" x14ac:dyDescent="0.25">
      <c r="A67" s="20"/>
      <c r="B67" s="20"/>
      <c r="C67" s="18"/>
      <c r="D67" s="42"/>
      <c r="E67" s="42"/>
      <c r="F67" s="42"/>
      <c r="G67" s="18"/>
      <c r="H67" s="18"/>
      <c r="I67" s="18"/>
      <c r="J67" s="3"/>
      <c r="K67" s="3"/>
      <c r="L67" s="36"/>
      <c r="M67" s="36"/>
      <c r="N67" s="36"/>
      <c r="O67" s="36"/>
      <c r="P67" s="36"/>
      <c r="Q67" s="36"/>
    </row>
    <row r="68" spans="1:17" x14ac:dyDescent="0.25">
      <c r="A68" s="20"/>
      <c r="B68" s="20"/>
      <c r="C68" s="18"/>
      <c r="D68" s="42"/>
      <c r="E68" s="42"/>
      <c r="F68" s="42"/>
      <c r="G68" s="18"/>
      <c r="H68" s="18"/>
      <c r="I68" s="18"/>
      <c r="J68" s="3"/>
      <c r="K68" s="3"/>
      <c r="L68" s="36"/>
      <c r="M68" s="36"/>
      <c r="N68" s="36"/>
      <c r="O68" s="36"/>
      <c r="P68" s="36"/>
      <c r="Q68" s="36"/>
    </row>
    <row r="69" spans="1:17" x14ac:dyDescent="0.25">
      <c r="A69" s="20"/>
      <c r="B69" s="20"/>
      <c r="C69" s="18"/>
      <c r="D69" s="42"/>
      <c r="E69" s="42"/>
      <c r="F69" s="42"/>
      <c r="G69" s="18"/>
      <c r="H69" s="18"/>
      <c r="I69" s="18"/>
      <c r="J69" s="3"/>
      <c r="K69" s="3"/>
      <c r="L69" s="36"/>
      <c r="M69" s="36"/>
      <c r="N69" s="36"/>
      <c r="O69" s="36"/>
      <c r="P69" s="36"/>
      <c r="Q69" s="36"/>
    </row>
    <row r="70" spans="1:17" x14ac:dyDescent="0.25">
      <c r="A70" s="21"/>
      <c r="B70" s="21"/>
      <c r="C70" s="19"/>
      <c r="D70" s="41"/>
      <c r="E70" s="41"/>
      <c r="F70" s="41"/>
      <c r="G70" s="19"/>
      <c r="H70" s="19"/>
      <c r="I70" s="19"/>
      <c r="J70" s="3"/>
      <c r="K70" s="3"/>
      <c r="L70" s="36"/>
      <c r="M70" s="36"/>
      <c r="N70" s="36"/>
      <c r="O70" s="36"/>
      <c r="P70" s="36"/>
      <c r="Q70" s="36"/>
    </row>
    <row r="71" spans="1:17" x14ac:dyDescent="0.25">
      <c r="J71" s="1"/>
      <c r="K71" s="1"/>
    </row>
    <row r="72" spans="1:17" x14ac:dyDescent="0.25">
      <c r="J72" s="1"/>
      <c r="K72" s="1"/>
    </row>
    <row r="73" spans="1:17" x14ac:dyDescent="0.25">
      <c r="J73" s="1"/>
      <c r="K73" s="1"/>
    </row>
    <row r="74" spans="1:17" x14ac:dyDescent="0.25">
      <c r="J74" s="1"/>
      <c r="K74" s="1"/>
    </row>
    <row r="75" spans="1:17" x14ac:dyDescent="0.25">
      <c r="J75" s="1"/>
      <c r="K75" s="1"/>
    </row>
    <row r="76" spans="1:17" x14ac:dyDescent="0.25">
      <c r="A76" s="22"/>
      <c r="B76" s="22"/>
      <c r="C76" s="44"/>
      <c r="D76" s="45"/>
      <c r="E76" s="45"/>
      <c r="F76" s="45"/>
      <c r="G76" s="44"/>
      <c r="H76" s="44"/>
      <c r="I76" s="44"/>
      <c r="J76" s="1"/>
      <c r="K76" s="1"/>
    </row>
    <row r="77" spans="1:17" x14ac:dyDescent="0.25">
      <c r="J77" s="1"/>
      <c r="K77" s="1"/>
    </row>
  </sheetData>
  <autoFilter ref="A7:Q63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G9" sqref="G9"/>
    </sheetView>
  </sheetViews>
  <sheetFormatPr baseColWidth="10" defaultRowHeight="15" x14ac:dyDescent="0.25"/>
  <cols>
    <col min="1" max="1" width="21" customWidth="1"/>
    <col min="2" max="2" width="18.42578125" style="50" customWidth="1"/>
    <col min="3" max="3" width="14.7109375" style="50" customWidth="1"/>
    <col min="4" max="4" width="12" customWidth="1"/>
    <col min="6" max="6" width="14.140625" customWidth="1"/>
    <col min="8" max="8" width="15" customWidth="1"/>
    <col min="12" max="12" width="9.85546875" customWidth="1"/>
    <col min="13" max="13" width="12.85546875" bestFit="1" customWidth="1"/>
  </cols>
  <sheetData>
    <row r="1" spans="1:14" ht="21" x14ac:dyDescent="0.25">
      <c r="F1" s="24" t="s">
        <v>106</v>
      </c>
      <c r="G1" s="24">
        <v>3</v>
      </c>
      <c r="H1" t="s">
        <v>142</v>
      </c>
      <c r="J1" s="54" t="s">
        <v>120</v>
      </c>
      <c r="L1">
        <v>200</v>
      </c>
      <c r="M1">
        <f>L1*100/70</f>
        <v>285.71428571428572</v>
      </c>
    </row>
    <row r="2" spans="1:14" ht="21" x14ac:dyDescent="0.25">
      <c r="F2" s="24" t="s">
        <v>107</v>
      </c>
      <c r="G2" s="24">
        <v>5</v>
      </c>
      <c r="H2" t="s">
        <v>143</v>
      </c>
      <c r="J2" s="55">
        <v>0.7</v>
      </c>
      <c r="L2" s="56">
        <f ca="1">L2*100/70</f>
        <v>0</v>
      </c>
      <c r="M2" s="79">
        <f>+M1*620</f>
        <v>177142.85714285716</v>
      </c>
      <c r="N2" t="s">
        <v>160</v>
      </c>
    </row>
    <row r="3" spans="1:14" ht="21" x14ac:dyDescent="0.25">
      <c r="F3" s="24" t="s">
        <v>108</v>
      </c>
      <c r="G3" s="24">
        <v>8</v>
      </c>
      <c r="H3" t="s">
        <v>118</v>
      </c>
    </row>
    <row r="4" spans="1:14" ht="43.5" customHeight="1" x14ac:dyDescent="0.25">
      <c r="A4" s="53" t="s">
        <v>109</v>
      </c>
      <c r="B4" s="59" t="s">
        <v>128</v>
      </c>
      <c r="C4" s="57" t="s">
        <v>119</v>
      </c>
      <c r="D4" s="60" t="s">
        <v>129</v>
      </c>
    </row>
    <row r="5" spans="1:14" ht="21" x14ac:dyDescent="0.25">
      <c r="A5" s="5">
        <v>1</v>
      </c>
      <c r="B5" s="51">
        <v>37</v>
      </c>
      <c r="C5" s="52">
        <f>C6+C7+C8</f>
        <v>197</v>
      </c>
      <c r="D5" s="56">
        <f>C5/$J$2</f>
        <v>281.42857142857144</v>
      </c>
      <c r="G5" s="24"/>
    </row>
    <row r="6" spans="1:14" x14ac:dyDescent="0.25">
      <c r="A6" s="48" t="s">
        <v>115</v>
      </c>
      <c r="B6" s="51">
        <v>8</v>
      </c>
      <c r="C6" s="50">
        <f>GETPIVOTDATA("Poids CANG",$A$4,"Lot",1,"Poids CANG","COMPLEXE")*G3</f>
        <v>64</v>
      </c>
    </row>
    <row r="7" spans="1:14" x14ac:dyDescent="0.25">
      <c r="A7" s="48" t="s">
        <v>114</v>
      </c>
      <c r="B7" s="51">
        <v>23</v>
      </c>
      <c r="C7" s="50">
        <f>GETPIVOTDATA("Poids CANG",$A$4,"Lot",1,"Poids CANG","MOYEN")*G2</f>
        <v>115</v>
      </c>
    </row>
    <row r="8" spans="1:14" x14ac:dyDescent="0.25">
      <c r="A8" s="48" t="s">
        <v>113</v>
      </c>
      <c r="B8" s="51">
        <v>6</v>
      </c>
      <c r="C8" s="50">
        <f>GETPIVOTDATA("Poids CANG",$A$4,"Lot",1,"Poids CANG","SIMPLE")*G1</f>
        <v>18</v>
      </c>
    </row>
    <row r="9" spans="1:14" x14ac:dyDescent="0.25">
      <c r="A9" s="5">
        <v>2</v>
      </c>
      <c r="B9" s="51">
        <v>14</v>
      </c>
      <c r="C9" s="52">
        <f>C10+C11+C12</f>
        <v>82</v>
      </c>
      <c r="D9" s="56">
        <f>C9/$J$2</f>
        <v>117.14285714285715</v>
      </c>
    </row>
    <row r="10" spans="1:14" x14ac:dyDescent="0.25">
      <c r="A10" s="48" t="s">
        <v>115</v>
      </c>
      <c r="B10" s="51">
        <v>6</v>
      </c>
      <c r="C10" s="50">
        <f>+GETPIVOTDATA("Poids CANG",$A$4,"Lot",2,"Poids CANG","COMPLEXE")*G3</f>
        <v>48</v>
      </c>
    </row>
    <row r="11" spans="1:14" x14ac:dyDescent="0.25">
      <c r="A11" s="48" t="s">
        <v>114</v>
      </c>
      <c r="B11" s="51">
        <v>5</v>
      </c>
      <c r="C11" s="50">
        <f>GETPIVOTDATA("Poids CANG",$A$4,"Lot",2,"Poids CANG","MOYEN")*G2</f>
        <v>25</v>
      </c>
    </row>
    <row r="12" spans="1:14" x14ac:dyDescent="0.25">
      <c r="A12" s="48" t="s">
        <v>113</v>
      </c>
      <c r="B12" s="51">
        <v>3</v>
      </c>
      <c r="C12" s="50">
        <f>GETPIVOTDATA("Poids CANG",$A$4,"Lot",2,"Poids CANG","SIMPLE")*G1</f>
        <v>9</v>
      </c>
    </row>
    <row r="13" spans="1:14" x14ac:dyDescent="0.25">
      <c r="A13" s="5">
        <v>3</v>
      </c>
      <c r="B13" s="51">
        <v>5</v>
      </c>
      <c r="C13" s="52">
        <f>+C14</f>
        <v>40</v>
      </c>
      <c r="D13" s="56">
        <f>C13/$J$2</f>
        <v>57.142857142857146</v>
      </c>
    </row>
    <row r="14" spans="1:14" x14ac:dyDescent="0.25">
      <c r="A14" s="48" t="s">
        <v>115</v>
      </c>
      <c r="B14" s="51">
        <v>5</v>
      </c>
      <c r="C14" s="50">
        <f>GETPIVOTDATA("Poids CANG",$A$4,"Lot",3,"Poids CANG","COMPLEXE")*G3</f>
        <v>40</v>
      </c>
    </row>
    <row r="15" spans="1:14" x14ac:dyDescent="0.25">
      <c r="A15" s="5" t="s">
        <v>110</v>
      </c>
      <c r="B15" s="51"/>
    </row>
    <row r="16" spans="1:14" x14ac:dyDescent="0.25">
      <c r="A16" s="48" t="s">
        <v>110</v>
      </c>
      <c r="B16" s="51"/>
    </row>
    <row r="17" spans="1:2" x14ac:dyDescent="0.25">
      <c r="A17" s="49" t="s">
        <v>110</v>
      </c>
      <c r="B17" s="51"/>
    </row>
    <row r="18" spans="1:2" x14ac:dyDescent="0.25">
      <c r="A18" s="78" t="s">
        <v>110</v>
      </c>
      <c r="B18" s="51"/>
    </row>
    <row r="19" spans="1:2" x14ac:dyDescent="0.25">
      <c r="A19" s="5" t="s">
        <v>74</v>
      </c>
      <c r="B19" s="51">
        <v>56</v>
      </c>
    </row>
    <row r="20" spans="1:2" x14ac:dyDescent="0.25">
      <c r="B20"/>
    </row>
    <row r="21" spans="1:2" x14ac:dyDescent="0.25">
      <c r="B21"/>
    </row>
    <row r="22" spans="1:2" x14ac:dyDescent="0.25">
      <c r="B22"/>
    </row>
    <row r="23" spans="1:2" x14ac:dyDescent="0.25">
      <c r="B23"/>
    </row>
    <row r="24" spans="1:2" x14ac:dyDescent="0.25">
      <c r="B24"/>
    </row>
    <row r="25" spans="1:2" x14ac:dyDescent="0.25">
      <c r="B25"/>
    </row>
    <row r="26" spans="1:2" x14ac:dyDescent="0.25"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5.7109375" bestFit="1" customWidth="1"/>
    <col min="2" max="2" width="20" customWidth="1"/>
    <col min="3" max="3" width="12.42578125" customWidth="1"/>
    <col min="4" max="4" width="12.5703125" customWidth="1"/>
    <col min="5" max="5" width="15.7109375" bestFit="1" customWidth="1"/>
    <col min="6" max="6" width="25.42578125" bestFit="1" customWidth="1"/>
    <col min="7" max="7" width="20.7109375" bestFit="1" customWidth="1"/>
    <col min="8" max="8" width="25.42578125" bestFit="1" customWidth="1"/>
    <col min="9" max="9" width="20.7109375" bestFit="1" customWidth="1"/>
  </cols>
  <sheetData>
    <row r="1" spans="1:4" x14ac:dyDescent="0.25">
      <c r="A1" s="4" t="s">
        <v>71</v>
      </c>
      <c r="B1" s="4" t="s">
        <v>72</v>
      </c>
    </row>
    <row r="2" spans="1:4" x14ac:dyDescent="0.25">
      <c r="A2" s="4" t="s">
        <v>73</v>
      </c>
      <c r="B2" t="s">
        <v>10</v>
      </c>
      <c r="C2" t="s">
        <v>25</v>
      </c>
      <c r="D2" t="s">
        <v>74</v>
      </c>
    </row>
    <row r="3" spans="1:4" x14ac:dyDescent="0.25">
      <c r="A3" s="5">
        <v>1</v>
      </c>
      <c r="B3" s="6">
        <v>10</v>
      </c>
      <c r="C3" s="6">
        <v>32</v>
      </c>
      <c r="D3" s="6">
        <v>42</v>
      </c>
    </row>
    <row r="4" spans="1:4" x14ac:dyDescent="0.25">
      <c r="A4" s="5">
        <v>2</v>
      </c>
      <c r="B4" s="6">
        <v>4</v>
      </c>
      <c r="C4" s="6">
        <v>5</v>
      </c>
      <c r="D4" s="6">
        <v>9</v>
      </c>
    </row>
    <row r="5" spans="1:4" x14ac:dyDescent="0.25">
      <c r="A5" s="5">
        <v>3</v>
      </c>
      <c r="B5" s="6">
        <v>2</v>
      </c>
      <c r="C5" s="6">
        <v>1</v>
      </c>
      <c r="D5" s="6">
        <v>3</v>
      </c>
    </row>
    <row r="6" spans="1:4" x14ac:dyDescent="0.25">
      <c r="A6" s="5" t="s">
        <v>74</v>
      </c>
      <c r="B6" s="6">
        <v>16</v>
      </c>
      <c r="C6" s="6">
        <v>38</v>
      </c>
      <c r="D6" s="6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8" workbookViewId="0">
      <selection activeCell="A22" sqref="A22:B27"/>
    </sheetView>
  </sheetViews>
  <sheetFormatPr baseColWidth="10" defaultRowHeight="15" x14ac:dyDescent="0.25"/>
  <cols>
    <col min="1" max="1" width="62" style="62" customWidth="1"/>
    <col min="2" max="2" width="13.28515625" style="50" customWidth="1"/>
  </cols>
  <sheetData>
    <row r="1" spans="1:12" s="17" customFormat="1" ht="75" x14ac:dyDescent="0.25">
      <c r="A1" s="63" t="s">
        <v>109</v>
      </c>
      <c r="B1" s="59" t="s">
        <v>138</v>
      </c>
      <c r="H1" s="24" t="s">
        <v>106</v>
      </c>
      <c r="I1" s="24">
        <v>3</v>
      </c>
      <c r="J1" s="17" t="s">
        <v>116</v>
      </c>
      <c r="L1" s="61" t="s">
        <v>120</v>
      </c>
    </row>
    <row r="2" spans="1:12" ht="21" x14ac:dyDescent="0.25">
      <c r="A2" s="65" t="s">
        <v>139</v>
      </c>
      <c r="B2" s="68">
        <v>197</v>
      </c>
      <c r="H2" s="24" t="s">
        <v>107</v>
      </c>
      <c r="I2" s="24">
        <v>5</v>
      </c>
      <c r="J2" t="s">
        <v>117</v>
      </c>
      <c r="L2" s="55">
        <v>0.7</v>
      </c>
    </row>
    <row r="3" spans="1:12" ht="21" x14ac:dyDescent="0.25">
      <c r="A3" s="64" t="s">
        <v>121</v>
      </c>
      <c r="B3" s="69">
        <v>13</v>
      </c>
      <c r="H3" s="24" t="s">
        <v>108</v>
      </c>
      <c r="I3" s="24">
        <v>8</v>
      </c>
      <c r="J3" t="s">
        <v>118</v>
      </c>
    </row>
    <row r="4" spans="1:12" ht="21" customHeight="1" x14ac:dyDescent="0.25">
      <c r="A4" s="64" t="s">
        <v>122</v>
      </c>
      <c r="B4" s="69">
        <v>6</v>
      </c>
    </row>
    <row r="5" spans="1:12" ht="30" x14ac:dyDescent="0.25">
      <c r="A5" s="64" t="s">
        <v>131</v>
      </c>
      <c r="B5" s="69">
        <v>24</v>
      </c>
    </row>
    <row r="6" spans="1:12" x14ac:dyDescent="0.25">
      <c r="A6" s="64" t="s">
        <v>132</v>
      </c>
      <c r="B6" s="69">
        <v>31</v>
      </c>
    </row>
    <row r="7" spans="1:12" x14ac:dyDescent="0.25">
      <c r="A7" s="64" t="s">
        <v>133</v>
      </c>
      <c r="B7" s="69">
        <v>10</v>
      </c>
    </row>
    <row r="8" spans="1:12" x14ac:dyDescent="0.25">
      <c r="A8" s="64" t="s">
        <v>123</v>
      </c>
      <c r="B8" s="69">
        <v>28</v>
      </c>
    </row>
    <row r="9" spans="1:12" ht="30" x14ac:dyDescent="0.25">
      <c r="A9" s="64" t="s">
        <v>124</v>
      </c>
      <c r="B9" s="69">
        <v>51</v>
      </c>
    </row>
    <row r="10" spans="1:12" x14ac:dyDescent="0.25">
      <c r="A10" s="64" t="s">
        <v>125</v>
      </c>
      <c r="B10" s="69">
        <v>15</v>
      </c>
    </row>
    <row r="11" spans="1:12" x14ac:dyDescent="0.25">
      <c r="A11" s="64" t="s">
        <v>126</v>
      </c>
      <c r="B11" s="69">
        <v>11</v>
      </c>
    </row>
    <row r="12" spans="1:12" x14ac:dyDescent="0.25">
      <c r="A12" s="66" t="s">
        <v>127</v>
      </c>
      <c r="B12" s="69">
        <v>8</v>
      </c>
    </row>
    <row r="13" spans="1:12" ht="20.25" customHeight="1" x14ac:dyDescent="0.25">
      <c r="A13" s="67" t="s">
        <v>140</v>
      </c>
      <c r="B13" s="70">
        <v>82</v>
      </c>
    </row>
    <row r="14" spans="1:12" x14ac:dyDescent="0.25">
      <c r="A14" s="74" t="s">
        <v>121</v>
      </c>
      <c r="B14" s="70">
        <v>16</v>
      </c>
    </row>
    <row r="15" spans="1:12" x14ac:dyDescent="0.25">
      <c r="A15" s="72" t="s">
        <v>122</v>
      </c>
      <c r="B15" s="69">
        <v>16</v>
      </c>
    </row>
    <row r="16" spans="1:12" x14ac:dyDescent="0.25">
      <c r="A16" s="72" t="s">
        <v>131</v>
      </c>
      <c r="B16" s="69">
        <v>13</v>
      </c>
    </row>
    <row r="17" spans="1:2" x14ac:dyDescent="0.25">
      <c r="A17" s="72" t="s">
        <v>123</v>
      </c>
      <c r="B17" s="69">
        <v>5</v>
      </c>
    </row>
    <row r="18" spans="1:2" x14ac:dyDescent="0.25">
      <c r="A18" s="72" t="s">
        <v>124</v>
      </c>
      <c r="B18" s="69">
        <v>10</v>
      </c>
    </row>
    <row r="19" spans="1:2" x14ac:dyDescent="0.25">
      <c r="A19" s="72" t="s">
        <v>125</v>
      </c>
      <c r="B19" s="69">
        <v>5</v>
      </c>
    </row>
    <row r="20" spans="1:2" x14ac:dyDescent="0.25">
      <c r="A20" s="72" t="s">
        <v>126</v>
      </c>
      <c r="B20" s="69">
        <v>9</v>
      </c>
    </row>
    <row r="21" spans="1:2" x14ac:dyDescent="0.25">
      <c r="A21" s="73" t="s">
        <v>127</v>
      </c>
      <c r="B21" s="69">
        <v>8</v>
      </c>
    </row>
    <row r="22" spans="1:2" ht="21" customHeight="1" x14ac:dyDescent="0.25">
      <c r="A22" s="67" t="s">
        <v>141</v>
      </c>
      <c r="B22" s="70">
        <v>40</v>
      </c>
    </row>
    <row r="23" spans="1:2" x14ac:dyDescent="0.25">
      <c r="A23" s="71" t="s">
        <v>121</v>
      </c>
      <c r="B23" s="70">
        <v>8</v>
      </c>
    </row>
    <row r="24" spans="1:2" x14ac:dyDescent="0.25">
      <c r="A24" s="72" t="s">
        <v>122</v>
      </c>
      <c r="B24" s="69">
        <v>8</v>
      </c>
    </row>
    <row r="25" spans="1:2" x14ac:dyDescent="0.25">
      <c r="A25" s="72" t="s">
        <v>131</v>
      </c>
      <c r="B25" s="69">
        <v>8</v>
      </c>
    </row>
    <row r="26" spans="1:2" x14ac:dyDescent="0.25">
      <c r="A26" s="72" t="s">
        <v>124</v>
      </c>
      <c r="B26" s="69">
        <v>8</v>
      </c>
    </row>
    <row r="27" spans="1:2" x14ac:dyDescent="0.25">
      <c r="A27" s="73" t="s">
        <v>127</v>
      </c>
      <c r="B27" s="69">
        <v>8</v>
      </c>
    </row>
    <row r="28" spans="1:2" x14ac:dyDescent="0.25">
      <c r="A28" s="67" t="s">
        <v>74</v>
      </c>
      <c r="B28" s="70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18"/>
  <sheetViews>
    <sheetView workbookViewId="0">
      <selection activeCell="L18" sqref="L18"/>
    </sheetView>
  </sheetViews>
  <sheetFormatPr baseColWidth="10" defaultRowHeight="15" x14ac:dyDescent="0.25"/>
  <sheetData>
    <row r="4" spans="5:16" x14ac:dyDescent="0.25">
      <c r="E4" t="s">
        <v>109</v>
      </c>
      <c r="F4" t="s">
        <v>128</v>
      </c>
      <c r="G4" t="s">
        <v>119</v>
      </c>
      <c r="H4" t="s">
        <v>129</v>
      </c>
      <c r="M4" t="s">
        <v>109</v>
      </c>
      <c r="N4" t="s">
        <v>128</v>
      </c>
      <c r="O4" t="s">
        <v>119</v>
      </c>
      <c r="P4" t="s">
        <v>129</v>
      </c>
    </row>
    <row r="5" spans="5:16" x14ac:dyDescent="0.25">
      <c r="E5">
        <v>1</v>
      </c>
      <c r="F5">
        <v>40</v>
      </c>
      <c r="G5">
        <v>218</v>
      </c>
      <c r="H5">
        <v>311.42857142857144</v>
      </c>
      <c r="M5">
        <v>1</v>
      </c>
      <c r="N5">
        <v>37</v>
      </c>
      <c r="O5">
        <v>197</v>
      </c>
      <c r="P5">
        <v>281.42857142857144</v>
      </c>
    </row>
    <row r="6" spans="5:16" x14ac:dyDescent="0.25">
      <c r="E6" t="s">
        <v>115</v>
      </c>
      <c r="F6">
        <v>10</v>
      </c>
      <c r="G6">
        <v>80</v>
      </c>
      <c r="M6" t="s">
        <v>115</v>
      </c>
      <c r="N6">
        <v>8</v>
      </c>
      <c r="O6">
        <v>64</v>
      </c>
    </row>
    <row r="7" spans="5:16" x14ac:dyDescent="0.25">
      <c r="E7" t="s">
        <v>114</v>
      </c>
      <c r="F7">
        <v>24</v>
      </c>
      <c r="G7">
        <v>120</v>
      </c>
      <c r="M7" t="s">
        <v>114</v>
      </c>
      <c r="N7">
        <v>23</v>
      </c>
      <c r="O7">
        <v>115</v>
      </c>
    </row>
    <row r="8" spans="5:16" x14ac:dyDescent="0.25">
      <c r="E8" t="s">
        <v>113</v>
      </c>
      <c r="F8">
        <v>6</v>
      </c>
      <c r="G8">
        <v>18</v>
      </c>
      <c r="M8" t="s">
        <v>113</v>
      </c>
      <c r="N8">
        <v>6</v>
      </c>
      <c r="O8">
        <v>18</v>
      </c>
    </row>
    <row r="9" spans="5:16" x14ac:dyDescent="0.25">
      <c r="E9">
        <v>2</v>
      </c>
      <c r="F9">
        <v>11</v>
      </c>
      <c r="G9">
        <v>61</v>
      </c>
      <c r="H9">
        <v>87.142857142857153</v>
      </c>
      <c r="M9">
        <v>2</v>
      </c>
      <c r="N9">
        <v>14</v>
      </c>
      <c r="O9">
        <v>82</v>
      </c>
      <c r="P9">
        <v>117.14285714285715</v>
      </c>
    </row>
    <row r="10" spans="5:16" x14ac:dyDescent="0.25">
      <c r="E10" t="s">
        <v>115</v>
      </c>
      <c r="F10">
        <v>4</v>
      </c>
      <c r="G10">
        <v>32</v>
      </c>
      <c r="M10" t="s">
        <v>115</v>
      </c>
      <c r="N10">
        <v>6</v>
      </c>
      <c r="O10">
        <v>48</v>
      </c>
    </row>
    <row r="11" spans="5:16" x14ac:dyDescent="0.25">
      <c r="E11" t="s">
        <v>114</v>
      </c>
      <c r="F11">
        <v>4</v>
      </c>
      <c r="G11">
        <v>20</v>
      </c>
      <c r="M11" t="s">
        <v>114</v>
      </c>
      <c r="N11">
        <v>5</v>
      </c>
      <c r="O11">
        <v>25</v>
      </c>
    </row>
    <row r="12" spans="5:16" x14ac:dyDescent="0.25">
      <c r="E12" t="s">
        <v>113</v>
      </c>
      <c r="F12">
        <v>3</v>
      </c>
      <c r="G12">
        <v>9</v>
      </c>
      <c r="M12" t="s">
        <v>113</v>
      </c>
      <c r="N12">
        <v>3</v>
      </c>
      <c r="O12">
        <v>9</v>
      </c>
    </row>
    <row r="13" spans="5:16" x14ac:dyDescent="0.25">
      <c r="E13">
        <v>3</v>
      </c>
      <c r="F13">
        <v>5</v>
      </c>
      <c r="G13">
        <v>40</v>
      </c>
      <c r="H13">
        <v>57.142857142857146</v>
      </c>
      <c r="M13">
        <v>3</v>
      </c>
      <c r="N13">
        <v>5</v>
      </c>
      <c r="O13">
        <v>40</v>
      </c>
      <c r="P13">
        <v>57.142857142857146</v>
      </c>
    </row>
    <row r="14" spans="5:16" x14ac:dyDescent="0.25">
      <c r="E14" t="s">
        <v>115</v>
      </c>
      <c r="F14">
        <v>5</v>
      </c>
      <c r="G14">
        <v>40</v>
      </c>
      <c r="M14" t="s">
        <v>115</v>
      </c>
      <c r="N14">
        <v>5</v>
      </c>
      <c r="O14">
        <v>40</v>
      </c>
    </row>
    <row r="15" spans="5:16" x14ac:dyDescent="0.25">
      <c r="E15" t="s">
        <v>110</v>
      </c>
      <c r="M15" t="s">
        <v>110</v>
      </c>
    </row>
    <row r="16" spans="5:16" x14ac:dyDescent="0.25">
      <c r="E16" t="s">
        <v>110</v>
      </c>
      <c r="M16" t="s">
        <v>110</v>
      </c>
    </row>
    <row r="17" spans="5:14" x14ac:dyDescent="0.25">
      <c r="E17" t="s">
        <v>110</v>
      </c>
      <c r="M17" t="s">
        <v>110</v>
      </c>
    </row>
    <row r="18" spans="5:14" x14ac:dyDescent="0.25">
      <c r="E18" t="s">
        <v>74</v>
      </c>
      <c r="F18">
        <v>56</v>
      </c>
      <c r="M18" t="s">
        <v>74</v>
      </c>
      <c r="N18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5" sqref="I5"/>
    </sheetView>
  </sheetViews>
  <sheetFormatPr baseColWidth="10" defaultRowHeight="15" x14ac:dyDescent="0.25"/>
  <cols>
    <col min="1" max="1" width="31.28515625" customWidth="1"/>
    <col min="2" max="2" width="13.140625" style="50" bestFit="1" customWidth="1"/>
    <col min="3" max="3" width="7" style="50" customWidth="1"/>
    <col min="4" max="4" width="5.7109375" style="50" customWidth="1"/>
    <col min="5" max="5" width="6.28515625" style="50" hidden="1" customWidth="1"/>
    <col min="6" max="6" width="12.5703125" style="50" bestFit="1" customWidth="1"/>
  </cols>
  <sheetData>
    <row r="1" spans="1:6" s="17" customFormat="1" x14ac:dyDescent="0.25">
      <c r="A1" s="53" t="s">
        <v>158</v>
      </c>
      <c r="B1" s="81" t="s">
        <v>161</v>
      </c>
      <c r="C1" s="82"/>
      <c r="D1" s="82"/>
      <c r="E1" s="82"/>
      <c r="F1" s="82"/>
    </row>
    <row r="2" spans="1:6" s="17" customFormat="1" x14ac:dyDescent="0.25">
      <c r="A2" s="53" t="s">
        <v>109</v>
      </c>
      <c r="B2" s="82" t="s">
        <v>145</v>
      </c>
      <c r="C2" s="82" t="s">
        <v>146</v>
      </c>
      <c r="D2" s="82" t="s">
        <v>147</v>
      </c>
      <c r="E2" s="82" t="s">
        <v>110</v>
      </c>
      <c r="F2" s="82" t="s">
        <v>74</v>
      </c>
    </row>
    <row r="3" spans="1:6" x14ac:dyDescent="0.25">
      <c r="A3" s="5" t="s">
        <v>162</v>
      </c>
      <c r="B3" s="51">
        <v>164</v>
      </c>
      <c r="C3" s="51">
        <v>33</v>
      </c>
      <c r="D3" s="51"/>
      <c r="E3" s="51"/>
      <c r="F3" s="51">
        <v>197</v>
      </c>
    </row>
    <row r="4" spans="1:6" x14ac:dyDescent="0.25">
      <c r="A4" s="48" t="s">
        <v>115</v>
      </c>
      <c r="B4" s="51">
        <v>56</v>
      </c>
      <c r="C4" s="51">
        <v>8</v>
      </c>
      <c r="D4" s="51"/>
      <c r="E4" s="51"/>
      <c r="F4" s="51">
        <v>64</v>
      </c>
    </row>
    <row r="5" spans="1:6" x14ac:dyDescent="0.25">
      <c r="A5" s="48" t="s">
        <v>114</v>
      </c>
      <c r="B5" s="51">
        <v>90</v>
      </c>
      <c r="C5" s="51">
        <v>25</v>
      </c>
      <c r="D5" s="51"/>
      <c r="E5" s="51"/>
      <c r="F5" s="51">
        <v>115</v>
      </c>
    </row>
    <row r="6" spans="1:6" x14ac:dyDescent="0.25">
      <c r="A6" s="48" t="s">
        <v>113</v>
      </c>
      <c r="B6" s="51">
        <v>18</v>
      </c>
      <c r="C6" s="51"/>
      <c r="D6" s="51"/>
      <c r="E6" s="51"/>
      <c r="F6" s="51">
        <v>18</v>
      </c>
    </row>
    <row r="7" spans="1:6" x14ac:dyDescent="0.25">
      <c r="A7" s="80">
        <v>2</v>
      </c>
      <c r="B7" s="51">
        <v>21</v>
      </c>
      <c r="C7" s="51">
        <v>5</v>
      </c>
      <c r="D7" s="51">
        <v>3</v>
      </c>
      <c r="E7" s="51">
        <v>53</v>
      </c>
      <c r="F7" s="51">
        <v>82</v>
      </c>
    </row>
    <row r="8" spans="1:6" x14ac:dyDescent="0.25">
      <c r="A8" s="48" t="s">
        <v>115</v>
      </c>
      <c r="B8" s="51">
        <v>16</v>
      </c>
      <c r="C8" s="51"/>
      <c r="D8" s="51"/>
      <c r="E8" s="51">
        <v>32</v>
      </c>
      <c r="F8" s="51">
        <v>48</v>
      </c>
    </row>
    <row r="9" spans="1:6" x14ac:dyDescent="0.25">
      <c r="A9" s="48" t="s">
        <v>114</v>
      </c>
      <c r="B9" s="51">
        <v>5</v>
      </c>
      <c r="C9" s="51">
        <v>5</v>
      </c>
      <c r="D9" s="51"/>
      <c r="E9" s="51">
        <v>15</v>
      </c>
      <c r="F9" s="51">
        <v>25</v>
      </c>
    </row>
    <row r="10" spans="1:6" x14ac:dyDescent="0.25">
      <c r="A10" s="48" t="s">
        <v>113</v>
      </c>
      <c r="B10" s="51"/>
      <c r="C10" s="51"/>
      <c r="D10" s="51">
        <v>3</v>
      </c>
      <c r="E10" s="51">
        <v>6</v>
      </c>
      <c r="F10" s="51">
        <v>9</v>
      </c>
    </row>
    <row r="11" spans="1:6" x14ac:dyDescent="0.25">
      <c r="A11" s="5">
        <v>3</v>
      </c>
      <c r="B11" s="51"/>
      <c r="C11" s="51"/>
      <c r="D11" s="51"/>
      <c r="E11" s="51">
        <v>40</v>
      </c>
      <c r="F11" s="51">
        <v>40</v>
      </c>
    </row>
    <row r="12" spans="1:6" x14ac:dyDescent="0.25">
      <c r="A12" s="48" t="s">
        <v>115</v>
      </c>
      <c r="B12" s="51"/>
      <c r="C12" s="51"/>
      <c r="D12" s="51"/>
      <c r="E12" s="51">
        <v>40</v>
      </c>
      <c r="F12" s="51">
        <v>40</v>
      </c>
    </row>
    <row r="13" spans="1:6" x14ac:dyDescent="0.25">
      <c r="A13" s="5" t="s">
        <v>110</v>
      </c>
      <c r="B13" s="51"/>
      <c r="C13" s="51"/>
      <c r="D13" s="51"/>
      <c r="E13" s="51"/>
      <c r="F13" s="51"/>
    </row>
    <row r="14" spans="1:6" x14ac:dyDescent="0.25">
      <c r="A14" s="48" t="s">
        <v>110</v>
      </c>
      <c r="B14" s="51"/>
      <c r="C14" s="51"/>
      <c r="D14" s="51"/>
      <c r="E14" s="51"/>
      <c r="F14" s="51"/>
    </row>
    <row r="15" spans="1:6" x14ac:dyDescent="0.25">
      <c r="A15" s="5" t="s">
        <v>74</v>
      </c>
      <c r="B15" s="51">
        <v>185</v>
      </c>
      <c r="C15" s="51">
        <v>38</v>
      </c>
      <c r="D15" s="51">
        <v>3</v>
      </c>
      <c r="E15" s="51">
        <v>93</v>
      </c>
      <c r="F15" s="51">
        <v>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10" sqref="H10"/>
    </sheetView>
  </sheetViews>
  <sheetFormatPr baseColWidth="10" defaultRowHeight="15" x14ac:dyDescent="0.25"/>
  <cols>
    <col min="1" max="1" width="20.140625" customWidth="1"/>
  </cols>
  <sheetData>
    <row r="1" spans="1:6" x14ac:dyDescent="0.25">
      <c r="A1" t="s">
        <v>158</v>
      </c>
      <c r="B1" t="s">
        <v>159</v>
      </c>
    </row>
    <row r="2" spans="1:6" x14ac:dyDescent="0.25">
      <c r="A2" t="s">
        <v>109</v>
      </c>
      <c r="B2" t="s">
        <v>145</v>
      </c>
      <c r="C2" t="s">
        <v>146</v>
      </c>
      <c r="D2" t="s">
        <v>147</v>
      </c>
      <c r="E2" t="s">
        <v>110</v>
      </c>
      <c r="F2" t="s">
        <v>74</v>
      </c>
    </row>
    <row r="3" spans="1:6" x14ac:dyDescent="0.25">
      <c r="A3">
        <v>1</v>
      </c>
      <c r="B3">
        <v>164</v>
      </c>
      <c r="C3">
        <v>33</v>
      </c>
      <c r="F3">
        <v>197</v>
      </c>
    </row>
    <row r="4" spans="1:6" x14ac:dyDescent="0.25">
      <c r="A4" t="s">
        <v>115</v>
      </c>
      <c r="B4">
        <v>56</v>
      </c>
      <c r="C4">
        <v>8</v>
      </c>
      <c r="F4">
        <v>64</v>
      </c>
    </row>
    <row r="5" spans="1:6" x14ac:dyDescent="0.25">
      <c r="A5" t="s">
        <v>114</v>
      </c>
      <c r="B5">
        <v>90</v>
      </c>
      <c r="C5">
        <v>25</v>
      </c>
      <c r="F5">
        <v>115</v>
      </c>
    </row>
    <row r="6" spans="1:6" x14ac:dyDescent="0.25">
      <c r="A6" t="s">
        <v>113</v>
      </c>
      <c r="B6">
        <v>18</v>
      </c>
      <c r="F6">
        <v>18</v>
      </c>
    </row>
    <row r="7" spans="1:6" x14ac:dyDescent="0.25">
      <c r="A7">
        <v>2</v>
      </c>
      <c r="B7">
        <v>21</v>
      </c>
      <c r="C7">
        <v>5</v>
      </c>
      <c r="D7">
        <v>3</v>
      </c>
      <c r="E7">
        <v>53</v>
      </c>
      <c r="F7">
        <v>82</v>
      </c>
    </row>
    <row r="8" spans="1:6" x14ac:dyDescent="0.25">
      <c r="A8" t="s">
        <v>115</v>
      </c>
      <c r="B8">
        <v>16</v>
      </c>
      <c r="E8">
        <v>32</v>
      </c>
      <c r="F8">
        <v>48</v>
      </c>
    </row>
    <row r="9" spans="1:6" x14ac:dyDescent="0.25">
      <c r="A9" t="s">
        <v>114</v>
      </c>
      <c r="B9">
        <v>5</v>
      </c>
      <c r="C9">
        <v>5</v>
      </c>
      <c r="E9">
        <v>15</v>
      </c>
      <c r="F9">
        <v>25</v>
      </c>
    </row>
    <row r="10" spans="1:6" x14ac:dyDescent="0.25">
      <c r="A10" t="s">
        <v>113</v>
      </c>
      <c r="D10">
        <v>3</v>
      </c>
      <c r="E10">
        <v>6</v>
      </c>
      <c r="F10">
        <v>9</v>
      </c>
    </row>
    <row r="11" spans="1:6" x14ac:dyDescent="0.25">
      <c r="A11">
        <v>3</v>
      </c>
      <c r="E11">
        <v>40</v>
      </c>
      <c r="F11">
        <v>40</v>
      </c>
    </row>
    <row r="12" spans="1:6" x14ac:dyDescent="0.25">
      <c r="A12" t="s">
        <v>115</v>
      </c>
      <c r="E12">
        <v>40</v>
      </c>
      <c r="F12">
        <v>40</v>
      </c>
    </row>
    <row r="13" spans="1:6" x14ac:dyDescent="0.25">
      <c r="A13" t="s">
        <v>110</v>
      </c>
    </row>
    <row r="14" spans="1:6" x14ac:dyDescent="0.25">
      <c r="A14" t="s">
        <v>110</v>
      </c>
    </row>
    <row r="15" spans="1:6" x14ac:dyDescent="0.25">
      <c r="A15" t="s">
        <v>74</v>
      </c>
      <c r="B15">
        <v>185</v>
      </c>
      <c r="C15">
        <v>38</v>
      </c>
      <c r="D15">
        <v>3</v>
      </c>
      <c r="E15">
        <v>93</v>
      </c>
      <c r="F15">
        <v>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C754FEC11B14EAA5C63EDCC18E458" ma:contentTypeVersion="2" ma:contentTypeDescription="Crée un document." ma:contentTypeScope="" ma:versionID="74bd1a15f013eda89f65119efa3f6362">
  <xsd:schema xmlns:xsd="http://www.w3.org/2001/XMLSchema" xmlns:xs="http://www.w3.org/2001/XMLSchema" xmlns:p="http://schemas.microsoft.com/office/2006/metadata/properties" xmlns:ns2="1c52a86d-bccf-4040-be83-1263d2a8e491" targetNamespace="http://schemas.microsoft.com/office/2006/metadata/properties" ma:root="true" ma:fieldsID="3a531c90999535cad554b43fca57484c" ns2:_="">
    <xsd:import namespace="1c52a86d-bccf-4040-be83-1263d2a8e4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a86d-bccf-4040-be83-1263d2a8e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C90A1-91FD-4119-B322-5437C3C54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2a86d-bccf-4040-be83-1263d2a8e4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2E6E8E-FE45-4637-B835-13531D1DE4C4}">
  <ds:schemaRefs>
    <ds:schemaRef ds:uri="http://schemas.microsoft.com/office/2006/metadata/properties"/>
    <ds:schemaRef ds:uri="http://schemas.microsoft.com/office/2006/documentManagement/types"/>
    <ds:schemaRef ds:uri="1c52a86d-bccf-4040-be83-1263d2a8e491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A7A857-3F33-48C3-91AE-AA2443461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US</vt:lpstr>
      <vt:lpstr>CANGORAN</vt:lpstr>
      <vt:lpstr>Conso</vt:lpstr>
      <vt:lpstr>EPICS</vt:lpstr>
      <vt:lpstr>Feuil2</vt:lpstr>
      <vt:lpstr>REVUE AU 2020 11 23</vt:lpstr>
      <vt:lpstr>Feuil3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2020-11-30T17:59:57Z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0x010100368C754FEC11B14EAA5C63EDCC18E458</vt:lpwstr>
  </property>
</Properties>
</file>