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GitHub Repository/Sprint2/week4/"/>
    </mc:Choice>
  </mc:AlternateContent>
  <xr:revisionPtr revIDLastSave="7" documentId="13_ncr:1_{F8E235CF-5E78-4A40-B8DD-EB6070ED8463}" xr6:coauthVersionLast="47" xr6:coauthVersionMax="47" xr10:uidLastSave="{AA0DA80E-ED36-48EF-9379-650159ED3866}"/>
  <bookViews>
    <workbookView xWindow="-108" yWindow="-108" windowWidth="23256" windowHeight="12576" activeTab="5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<sst xmlns="http://schemas.openxmlformats.org/spreadsheetml/2006/main" count="255" uniqueCount="190">
  <si>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</si>
  <si>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</si>
  <si>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</si>
  <si>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</si>
  <si>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</si>
  <si>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</si>
  <si>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</si>
  <si>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</si>
  <si>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</si>
  <si>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</si>
  <si>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</si>
  <si>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</si>
  <si>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</si>
  <si>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</si>
  <si>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</si>
  <si>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</si>
  <si>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</si>
  <si>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</si>
  <si>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</si>
  <si>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</si>
  <si>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</si>
  <si>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</si>
  <si>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</si>
  <si>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</si>
  <si>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</si>
  <si>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</si>
  <si>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</si>
  <si>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</si>
  <si>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</si>
  <si>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</si>
  <si>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</si>
  <si>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</si>
  <si>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</si>
  <si>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</si>
  <si>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</si>
  <si>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</si>
  <si>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</si>
  <si>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</si>
  <si>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</si>
  <si>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</si>
  <si>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</si>
  <si>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</si>
  <si>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</si>
  <si>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</si>
  <si>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</si>
  <si>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</si>
  <si>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</si>
  <si>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</si>
  <si>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</si>
  <si>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</si>
  <si>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</si>
  <si>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</si>
  <si>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</si>
  <si>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</si>
  <si>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</si>
  <si>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</si>
  <si>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</si>
  <si>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</si>
  <si>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</si>
  <si>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</si>
  <si>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</si>
  <si>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</si>
  <si>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</si>
  <si>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</si>
  <si>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</si>
  <si>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</si>
  <si>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</si>
  <si>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</si>
  <si>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</si>
  <si>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</si>
  <si>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</si>
  <si>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</si>
  <si>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</si>
  <si>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</si>
  <si>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</si>
  <si>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</si>
  <si>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</si>
  <si>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</si>
  <si>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</si>
  <si>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</si>
  <si>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</si>
  <si>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</si>
  <si>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</si>
  <si>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</si>
  <si>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</si>
  <si>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</si>
  <si>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</si>
  <si>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</si>
  <si>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</si>
  <si>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</si>
  <si>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</si>
  <si>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</si>
  <si>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</si>
  <si>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</si>
  <si>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</si>
  <si>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</si>
  <si>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</si>
  <si>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</si>
  <si>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</si>
  <si>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</si>
  <si>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</si>
  <si>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</si>
  <si>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</si>
  <si>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</si>
  <si>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</si>
  <si>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</si>
  <si>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</si>
  <si>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</si>
  <si>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</si>
  <si>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</si>
  <si>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</si>
  <si>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</si>
  <si>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</si>
  <si>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</si>
  <si>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</si>
  <si>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</si>
  <si>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</si>
  <si>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</si>
  <si>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</si>
  <si>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</si>
  <si>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</si>
  <si>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</si>
  <si>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</si>
  <si>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</si>
  <si>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</si>
  <si>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</si>
  <si>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</si>
  <si>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</si>
  <si>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</si>
  <si>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</si>
  <si>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</si>
  <si>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</si>
  <si>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</si>
  <si>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</si>
  <si>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</si>
  <si>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</si>
  <si>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</si>
  <si>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</si>
  <si>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</si>
  <si>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</si>
  <si>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</si>
  <si>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</si>
  <si>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</si>
  <si>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</si>
  <si>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</si>
  <si>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</si>
  <si>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</si>
  <si>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</si>
  <si>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</si>
  <si>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</si>
  <si>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</si>
  <si>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</si>
  <si>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</si>
  <si>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</si>
  <si>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</si>
  <si>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</si>
  <si>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</si>
  <si>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</si>
  <si>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</si>
  <si>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</si>
  <si>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</si>
  <si>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</si>
  <si>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</si>
  <si>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</si>
  <si>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</si>
  <si>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</si>
  <si>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</si>
  <si>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</si>
  <si>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</si>
  <si>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</si>
  <si>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</si>
  <si>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</si>
  <si>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</si>
  <si>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</si>
  <si>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</si>
  <si>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</si>
  <si>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</si>
  <si>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</si>
  <si>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</si>
  <si>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</si>
  <si>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</si>
  <si>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</si>
  <si>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</si>
  <si>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</si>
  <si>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</si>
  <si>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2.1: Material List</t>
  </si>
  <si>
    <t xml:space="preserve">Sprint Task: building robot </t>
  </si>
  <si>
    <t>Sprint Task 2.2: Material List v2</t>
  </si>
  <si>
    <t>Sprint Task 2.3: Melody Report</t>
  </si>
  <si>
    <t>Sprint Task 2.4: Coding and configuring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</si>
</sst>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</c:v>
                </c:pt>
                <c:pt idx="1">
                  <c:v>0.39583333333333337</c:v>
                </c:pt>
                <c:pt idx="2">
                  <c:v>0.70833333333333326</c:v>
                </c:pt>
                <c:pt idx="3">
                  <c:v>1.0416666666666667</c:v>
                </c:pt>
                <c:pt idx="4">
                  <c:v>0.76041666666666652</c:v>
                </c:pt>
                <c:pt idx="5">
                  <c:v>1.7395833333333333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1.395833333333333</c:v>
                </c:pt>
                <c:pt idx="1">
                  <c:v>1.15625</c:v>
                </c:pt>
                <c:pt idx="2">
                  <c:v>1.1145833333333333</c:v>
                </c:pt>
                <c:pt idx="3">
                  <c:v>0.97916666666666674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1.395833333333333</c:v>
                </c:pt>
                <c:pt idx="1">
                  <c:v>1.15625</c:v>
                </c:pt>
                <c:pt idx="2">
                  <c:v>1.1145833333333333</c:v>
                </c:pt>
                <c:pt idx="3">
                  <c:v>0.97916666666666674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0.35416666666666669</c:v>
                </c:pt>
                <c:pt idx="1">
                  <c:v>0.10416666666666666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1.4166666666666667</c:v>
                </c:pt>
                <c:pt idx="5">
                  <c:v>0</c:v>
                </c:pt>
                <c:pt idx="6">
                  <c:v>0</c:v>
                </c:pt>
                <c:pt idx="7">
                  <c:v>2.0833333333333332E-2</c:v>
                </c:pt>
                <c:pt idx="8">
                  <c:v>5.2083333333333329E-2</c:v>
                </c:pt>
                <c:pt idx="9">
                  <c:v>3.125E-2</c:v>
                </c:pt>
                <c:pt idx="10">
                  <c:v>0.25</c:v>
                </c:pt>
                <c:pt idx="11">
                  <c:v>8.3333333333333329E-2</c:v>
                </c:pt>
                <c:pt idx="12">
                  <c:v>0.375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8.3333333333333329E-2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C31" sqref="C31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3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186</v>
      </c>
      <c r="C30" s="33"/>
    </row>
    <row r="31" spans="1:6" ht="14.25" customHeight="1" x14ac:dyDescent="0.3">
      <c r="A31" s="7" t="s">
        <v>64</v>
      </c>
      <c r="B31" s="4"/>
      <c r="C31" s="33"/>
    </row>
    <row r="32" spans="1:6" ht="14.25" customHeight="1" x14ac:dyDescent="0.3">
      <c r="A32" s="7" t="s">
        <v>65</v>
      </c>
      <c r="B32" s="4"/>
      <c r="C32" s="33"/>
    </row>
    <row r="33" spans="1:3" ht="14.25" customHeight="1" x14ac:dyDescent="0.3">
      <c r="A33" s="7" t="s">
        <v>66</v>
      </c>
      <c r="B33" s="4"/>
      <c r="C33" s="33"/>
    </row>
    <row r="34" spans="1:3" ht="14.25" customHeight="1" x14ac:dyDescent="0.3">
      <c r="A34" s="7" t="s">
        <v>67</v>
      </c>
      <c r="B34" s="4"/>
      <c r="C34" s="33"/>
    </row>
    <row r="35" spans="1:3" ht="14.25" customHeight="1" x14ac:dyDescent="0.3">
      <c r="A35" s="4" t="s">
        <v>68</v>
      </c>
      <c r="B35" s="4"/>
      <c r="C35" s="33"/>
    </row>
    <row r="36" spans="1:3" ht="14.25" customHeight="1" x14ac:dyDescent="0.3">
      <c r="A36" s="4" t="s">
        <v>69</v>
      </c>
      <c r="B36" s="4"/>
      <c r="C36" s="33"/>
    </row>
    <row r="37" spans="1:3" ht="14.25" customHeight="1" x14ac:dyDescent="0.3">
      <c r="A37" s="7" t="s">
        <v>70</v>
      </c>
      <c r="B37" s="4"/>
      <c r="C37" s="33"/>
    </row>
    <row r="38" spans="1:3" ht="14.25" customHeight="1" x14ac:dyDescent="0.3">
      <c r="A38" s="7" t="s">
        <v>71</v>
      </c>
      <c r="B38" s="4"/>
      <c r="C38" s="33"/>
    </row>
    <row r="39" spans="1:3" ht="14.25" customHeight="1" x14ac:dyDescent="0.3">
      <c r="A39" s="4" t="s">
        <v>72</v>
      </c>
      <c r="B39" s="4"/>
      <c r="C39" s="33"/>
    </row>
    <row r="40" spans="1:3" ht="14.25" customHeight="1" x14ac:dyDescent="0.3">
      <c r="A40" s="4" t="s">
        <v>73</v>
      </c>
      <c r="B40" s="4"/>
      <c r="C40" s="33"/>
    </row>
    <row r="41" spans="1:3" ht="14.25" customHeight="1" x14ac:dyDescent="0.3">
      <c r="A41" s="7" t="s">
        <v>74</v>
      </c>
      <c r="B41" s="4"/>
      <c r="C41" s="33"/>
    </row>
    <row r="42" spans="1:3" ht="14.25" customHeight="1" x14ac:dyDescent="0.3">
      <c r="A42" s="7" t="s">
        <v>75</v>
      </c>
      <c r="B42" s="4"/>
      <c r="C42" s="33"/>
    </row>
    <row r="43" spans="1:3" ht="14.25" customHeight="1" x14ac:dyDescent="0.3">
      <c r="A43" s="4" t="s">
        <v>76</v>
      </c>
      <c r="B43" s="4"/>
      <c r="C43" s="33"/>
    </row>
    <row r="44" spans="1:3" ht="14.25" customHeight="1" x14ac:dyDescent="0.3">
      <c r="A44" s="4" t="s">
        <v>77</v>
      </c>
      <c r="B44" s="4"/>
      <c r="C44" s="33"/>
    </row>
    <row r="45" spans="1:3" ht="14.25" customHeight="1" x14ac:dyDescent="0.3">
      <c r="A45" s="7" t="s">
        <v>78</v>
      </c>
      <c r="B45" s="4"/>
      <c r="C45" s="33"/>
    </row>
    <row r="46" spans="1:3" ht="14.25" customHeight="1" x14ac:dyDescent="0.3">
      <c r="A46" s="4" t="s">
        <v>79</v>
      </c>
      <c r="B46" s="4"/>
      <c r="C46" s="33"/>
    </row>
    <row r="47" spans="1:3" ht="14.25" customHeight="1" x14ac:dyDescent="0.3">
      <c r="A47" s="7" t="s">
        <v>80</v>
      </c>
      <c r="B47" s="4"/>
      <c r="C47" s="33"/>
    </row>
    <row r="48" spans="1:3" ht="14.25" customHeight="1" x14ac:dyDescent="0.3">
      <c r="A48" s="4" t="s">
        <v>81</v>
      </c>
      <c r="B48" s="4"/>
      <c r="C48" s="33"/>
    </row>
    <row r="49" spans="1:3" ht="14.25" customHeight="1" x14ac:dyDescent="0.3">
      <c r="A49" s="7" t="s">
        <v>82</v>
      </c>
      <c r="B49" s="4"/>
      <c r="C49" s="33"/>
    </row>
    <row r="50" spans="1:3" ht="14.25" customHeight="1" x14ac:dyDescent="0.3">
      <c r="A50" s="4" t="s">
        <v>83</v>
      </c>
      <c r="B50" s="4"/>
      <c r="C50" s="33"/>
    </row>
    <row r="51" spans="1:3" ht="14.25" customHeight="1" x14ac:dyDescent="0.3">
      <c r="A51" s="7" t="s">
        <v>84</v>
      </c>
      <c r="B51" s="4"/>
      <c r="C51" s="33"/>
    </row>
    <row r="52" spans="1:3" ht="14.25" customHeight="1" x14ac:dyDescent="0.3">
      <c r="A52" s="4" t="s">
        <v>85</v>
      </c>
      <c r="B52" s="4"/>
      <c r="C52" s="33"/>
    </row>
    <row r="53" spans="1:3" ht="14.25" customHeight="1" x14ac:dyDescent="0.3">
      <c r="A53" s="7" t="s">
        <v>86</v>
      </c>
      <c r="B53" s="4"/>
      <c r="C53" s="33"/>
    </row>
    <row r="54" spans="1:3" ht="14.25" customHeight="1" x14ac:dyDescent="0.3">
      <c r="A54" s="4" t="s">
        <v>87</v>
      </c>
      <c r="B54" s="4"/>
      <c r="C54" s="33"/>
    </row>
    <row r="55" spans="1:3" ht="14.25" customHeight="1" x14ac:dyDescent="0.3">
      <c r="A55" s="7" t="s">
        <v>88</v>
      </c>
      <c r="B55" s="4"/>
      <c r="C55" s="33"/>
    </row>
    <row r="56" spans="1:3" ht="14.25" customHeight="1" x14ac:dyDescent="0.3">
      <c r="A56" s="4" t="s">
        <v>89</v>
      </c>
      <c r="B56" s="4"/>
      <c r="C56" s="33"/>
    </row>
    <row r="57" spans="1:3" ht="14.25" customHeight="1" x14ac:dyDescent="0.3">
      <c r="A57" s="7" t="s">
        <v>90</v>
      </c>
      <c r="B57" s="4"/>
      <c r="C57" s="33"/>
    </row>
    <row r="58" spans="1:3" ht="14.25" customHeight="1" x14ac:dyDescent="0.3">
      <c r="A58" s="4" t="s">
        <v>91</v>
      </c>
      <c r="B58" s="4"/>
      <c r="C58" s="33"/>
    </row>
    <row r="59" spans="1:3" ht="14.25" customHeight="1" x14ac:dyDescent="0.3">
      <c r="A59" s="7" t="s">
        <v>92</v>
      </c>
      <c r="B59" s="4"/>
      <c r="C59" s="33"/>
    </row>
    <row r="60" spans="1:3" ht="14.25" customHeight="1" x14ac:dyDescent="0.3">
      <c r="A60" s="4" t="s">
        <v>93</v>
      </c>
      <c r="B60" s="4"/>
      <c r="C60" s="33"/>
    </row>
    <row r="61" spans="1:3" ht="14.25" customHeight="1" x14ac:dyDescent="0.3">
      <c r="A61" s="7" t="s">
        <v>94</v>
      </c>
      <c r="B61" s="4"/>
      <c r="C61" s="33"/>
    </row>
    <row r="62" spans="1:3" ht="14.25" customHeight="1" x14ac:dyDescent="0.3">
      <c r="A62" s="7" t="s">
        <v>95</v>
      </c>
      <c r="B62" s="4"/>
      <c r="C62" s="33"/>
    </row>
    <row r="63" spans="1:3" ht="14.25" customHeight="1" x14ac:dyDescent="0.3">
      <c r="A63" s="7" t="s">
        <v>96</v>
      </c>
      <c r="B63" s="4"/>
      <c r="C63" s="33"/>
    </row>
    <row r="64" spans="1:3" ht="14.25" customHeight="1" x14ac:dyDescent="0.3">
      <c r="A64" s="7" t="s">
        <v>97</v>
      </c>
      <c r="B64" s="4"/>
      <c r="C64" s="33"/>
    </row>
    <row r="65" spans="1:3" ht="14.25" customHeight="1" x14ac:dyDescent="0.3">
      <c r="A65" s="7" t="s">
        <v>98</v>
      </c>
      <c r="B65" s="4"/>
      <c r="C65" s="33"/>
    </row>
    <row r="66" spans="1:3" ht="14.25" customHeight="1" x14ac:dyDescent="0.3">
      <c r="A66" s="7" t="s">
        <v>99</v>
      </c>
      <c r="B66" s="4"/>
      <c r="C66" s="33"/>
    </row>
    <row r="67" spans="1:3" ht="14.25" customHeight="1" x14ac:dyDescent="0.3">
      <c r="A67" s="7" t="s">
        <v>100</v>
      </c>
      <c r="B67" s="4"/>
      <c r="C67" s="33"/>
    </row>
    <row r="68" spans="1:3" ht="14.25" customHeight="1" x14ac:dyDescent="0.3">
      <c r="A68" s="7" t="s">
        <v>101</v>
      </c>
      <c r="B68" s="4"/>
      <c r="C68" s="33"/>
    </row>
    <row r="69" spans="1:3" ht="14.25" customHeight="1" x14ac:dyDescent="0.3">
      <c r="A69" s="7" t="s">
        <v>102</v>
      </c>
      <c r="B69" s="4"/>
      <c r="C69" s="33"/>
    </row>
    <row r="70" spans="1:3" ht="14.25" customHeight="1" x14ac:dyDescent="0.3">
      <c r="A70" s="7" t="s">
        <v>103</v>
      </c>
      <c r="B70" s="4"/>
      <c r="C70" s="33"/>
    </row>
    <row r="71" spans="1:3" ht="14.25" customHeight="1" x14ac:dyDescent="0.3">
      <c r="A71" s="7" t="s">
        <v>104</v>
      </c>
      <c r="B71" s="4"/>
      <c r="C71" s="33"/>
    </row>
    <row r="72" spans="1:3" ht="14.25" customHeight="1" x14ac:dyDescent="0.3">
      <c r="A72" s="7" t="s">
        <v>105</v>
      </c>
      <c r="B72" s="4"/>
      <c r="C72" s="33"/>
    </row>
    <row r="73" spans="1:3" ht="14.25" customHeight="1" x14ac:dyDescent="0.3">
      <c r="A73" s="7" t="s">
        <v>106</v>
      </c>
      <c r="B73" s="4"/>
      <c r="C73" s="33"/>
    </row>
    <row r="74" spans="1:3" ht="14.25" customHeight="1" x14ac:dyDescent="0.3">
      <c r="A74" s="7" t="s">
        <v>107</v>
      </c>
      <c r="B74" s="4"/>
      <c r="C74" s="33"/>
    </row>
    <row r="75" spans="1:3" ht="14.25" customHeight="1" x14ac:dyDescent="0.3">
      <c r="A75" s="7" t="s">
        <v>108</v>
      </c>
      <c r="B75" s="4"/>
      <c r="C75" s="33"/>
    </row>
    <row r="76" spans="1:3" ht="14.25" customHeight="1" x14ac:dyDescent="0.3">
      <c r="A76" s="7" t="s">
        <v>109</v>
      </c>
      <c r="B76" s="4"/>
      <c r="C76" s="33"/>
    </row>
    <row r="77" spans="1:3" ht="14.25" customHeight="1" x14ac:dyDescent="0.3">
      <c r="A77" s="7" t="s">
        <v>110</v>
      </c>
      <c r="B77" s="4"/>
      <c r="C77" s="33"/>
    </row>
    <row r="78" spans="1:3" ht="14.25" customHeight="1" x14ac:dyDescent="0.3">
      <c r="A78" s="7" t="s">
        <v>111</v>
      </c>
      <c r="B78" s="4"/>
      <c r="C78" s="33"/>
    </row>
    <row r="79" spans="1:3" ht="14.25" customHeight="1" x14ac:dyDescent="0.3">
      <c r="A79" s="7" t="s">
        <v>112</v>
      </c>
      <c r="B79" s="4"/>
      <c r="C79" s="33"/>
    </row>
    <row r="80" spans="1:3" ht="14.25" customHeight="1" x14ac:dyDescent="0.3">
      <c r="A80" s="7" t="s">
        <v>113</v>
      </c>
      <c r="B80" s="4"/>
      <c r="C80" s="33"/>
    </row>
    <row r="81" spans="1:3" ht="14.25" customHeight="1" x14ac:dyDescent="0.3">
      <c r="A81" s="7" t="s">
        <v>114</v>
      </c>
      <c r="B81" s="4"/>
      <c r="C81" s="33"/>
    </row>
    <row r="82" spans="1:3" ht="14.25" customHeight="1" x14ac:dyDescent="0.3">
      <c r="A82" s="7" t="s">
        <v>115</v>
      </c>
      <c r="B82" s="4"/>
      <c r="C82" s="33"/>
    </row>
    <row r="83" spans="1:3" ht="14.25" customHeight="1" x14ac:dyDescent="0.3">
      <c r="A83" s="7" t="s">
        <v>116</v>
      </c>
      <c r="B83" s="4"/>
      <c r="C83" s="33"/>
    </row>
    <row r="84" spans="1:3" ht="14.25" customHeight="1" x14ac:dyDescent="0.3">
      <c r="A84" s="7" t="s">
        <v>117</v>
      </c>
      <c r="B84" s="4"/>
      <c r="C84" s="33"/>
    </row>
    <row r="85" spans="1:3" ht="14.25" customHeight="1" x14ac:dyDescent="0.3">
      <c r="A85" s="7" t="s">
        <v>118</v>
      </c>
      <c r="B85" s="4"/>
      <c r="C85" s="33"/>
    </row>
    <row r="86" spans="1:3" ht="14.25" customHeight="1" x14ac:dyDescent="0.3">
      <c r="A86" s="7" t="s">
        <v>119</v>
      </c>
      <c r="B86" s="4"/>
      <c r="C86" s="33"/>
    </row>
    <row r="87" spans="1:3" ht="14.25" customHeight="1" x14ac:dyDescent="0.3">
      <c r="A87" s="7" t="s">
        <v>120</v>
      </c>
      <c r="B87" s="4"/>
      <c r="C87" s="33"/>
    </row>
    <row r="88" spans="1:3" ht="14.25" customHeight="1" x14ac:dyDescent="0.3">
      <c r="A88" s="7" t="s">
        <v>121</v>
      </c>
      <c r="B88" s="4"/>
      <c r="C88" s="33"/>
    </row>
    <row r="89" spans="1:3" ht="14.25" customHeight="1" x14ac:dyDescent="0.3">
      <c r="A89" s="7" t="s">
        <v>122</v>
      </c>
      <c r="B89" s="4"/>
      <c r="C89" s="33"/>
    </row>
    <row r="90" spans="1:3" ht="14.25" customHeight="1" x14ac:dyDescent="0.3">
      <c r="A90" s="7" t="s">
        <v>123</v>
      </c>
      <c r="B90" s="4"/>
      <c r="C90" s="33"/>
    </row>
    <row r="91" spans="1:3" ht="14.25" customHeight="1" x14ac:dyDescent="0.3">
      <c r="A91" s="7" t="s">
        <v>124</v>
      </c>
      <c r="B91" s="4"/>
      <c r="C91" s="33"/>
    </row>
    <row r="92" spans="1:3" ht="14.25" customHeight="1" x14ac:dyDescent="0.3">
      <c r="A92" s="7" t="s">
        <v>125</v>
      </c>
      <c r="B92" s="4"/>
      <c r="C92" s="33"/>
    </row>
    <row r="93" spans="1:3" ht="14.25" customHeight="1" x14ac:dyDescent="0.3">
      <c r="A93" s="7" t="s">
        <v>126</v>
      </c>
      <c r="B93" s="4"/>
      <c r="C93" s="33"/>
    </row>
    <row r="94" spans="1:3" ht="14.25" customHeight="1" x14ac:dyDescent="0.3">
      <c r="A94" s="7" t="s">
        <v>127</v>
      </c>
      <c r="B94" s="4"/>
      <c r="C94" s="33"/>
    </row>
    <row r="95" spans="1:3" ht="14.25" customHeight="1" x14ac:dyDescent="0.3">
      <c r="A95" s="7" t="s">
        <v>128</v>
      </c>
      <c r="B95" s="4"/>
      <c r="C95" s="33"/>
    </row>
    <row r="96" spans="1:3" ht="14.25" customHeight="1" x14ac:dyDescent="0.3">
      <c r="A96" s="7" t="s">
        <v>129</v>
      </c>
      <c r="B96" s="4"/>
      <c r="C96" s="33"/>
    </row>
    <row r="97" spans="1:3" ht="14.25" customHeight="1" x14ac:dyDescent="0.3">
      <c r="A97" s="7" t="s">
        <v>130</v>
      </c>
      <c r="B97" s="4"/>
      <c r="C97" s="33"/>
    </row>
    <row r="98" spans="1:3" ht="14.25" customHeight="1" x14ac:dyDescent="0.3">
      <c r="A98" s="7" t="s">
        <v>131</v>
      </c>
      <c r="B98" s="4"/>
      <c r="C98" s="33"/>
    </row>
    <row r="99" spans="1:3" ht="14.25" customHeight="1" x14ac:dyDescent="0.3">
      <c r="A99" s="7" t="s">
        <v>132</v>
      </c>
      <c r="B99" s="4"/>
      <c r="C99" s="33"/>
    </row>
    <row r="100" spans="1:3" ht="14.25" customHeight="1" x14ac:dyDescent="0.3">
      <c r="A100" s="7" t="s">
        <v>133</v>
      </c>
      <c r="B100" s="4"/>
      <c r="C100" s="33"/>
    </row>
    <row r="101" spans="1:3" ht="14.25" customHeight="1" x14ac:dyDescent="0.3">
      <c r="A101" s="7" t="s">
        <v>134</v>
      </c>
      <c r="B101" s="7"/>
      <c r="C101" s="33"/>
    </row>
    <row r="102" spans="1:3" ht="14.25" customHeight="1" x14ac:dyDescent="0.3">
      <c r="A102" s="7" t="s">
        <v>135</v>
      </c>
      <c r="B102" s="4"/>
      <c r="C102" s="33"/>
    </row>
    <row r="103" spans="1:3" ht="14.25" customHeight="1" x14ac:dyDescent="0.3">
      <c r="A103" s="7" t="s">
        <v>136</v>
      </c>
      <c r="B103" s="4"/>
      <c r="C103" s="33"/>
    </row>
    <row r="104" spans="1:3" ht="14.25" customHeight="1" x14ac:dyDescent="0.3">
      <c r="A104" s="7" t="s">
        <v>137</v>
      </c>
      <c r="B104" s="4"/>
      <c r="C104" s="33"/>
    </row>
    <row r="105" spans="1:3" ht="14.25" customHeight="1" x14ac:dyDescent="0.3">
      <c r="A105" s="7" t="s">
        <v>138</v>
      </c>
      <c r="B105" s="4"/>
      <c r="C105" s="33"/>
    </row>
    <row r="106" spans="1:3" ht="14.25" customHeight="1" x14ac:dyDescent="0.3">
      <c r="A106" s="7" t="s">
        <v>139</v>
      </c>
      <c r="B106" s="4"/>
      <c r="C106" s="33"/>
    </row>
    <row r="107" spans="1:3" ht="14.25" customHeight="1" x14ac:dyDescent="0.3">
      <c r="A107" s="7" t="s">
        <v>140</v>
      </c>
      <c r="B107" s="4"/>
      <c r="C107" s="33"/>
    </row>
    <row r="108" spans="1:3" ht="14.25" customHeight="1" x14ac:dyDescent="0.3">
      <c r="A108" s="7" t="s">
        <v>141</v>
      </c>
      <c r="B108" s="4"/>
      <c r="C108" s="33"/>
    </row>
    <row r="109" spans="1:3" ht="14.25" customHeight="1" x14ac:dyDescent="0.3">
      <c r="A109" s="7" t="s">
        <v>142</v>
      </c>
      <c r="B109" s="4"/>
      <c r="C109" s="33"/>
    </row>
    <row r="110" spans="1:3" ht="14.25" customHeight="1" x14ac:dyDescent="0.3">
      <c r="A110" s="7" t="s">
        <v>143</v>
      </c>
      <c r="B110" s="4"/>
      <c r="C110" s="33"/>
    </row>
    <row r="111" spans="1:3" ht="14.25" customHeight="1" x14ac:dyDescent="0.3">
      <c r="A111" s="7" t="s">
        <v>144</v>
      </c>
      <c r="B111" s="4"/>
      <c r="C111" s="33"/>
    </row>
    <row r="112" spans="1:3" ht="14.25" customHeight="1" x14ac:dyDescent="0.3">
      <c r="A112" s="7" t="s">
        <v>145</v>
      </c>
      <c r="B112" s="4"/>
      <c r="C112" s="33"/>
    </row>
    <row r="113" spans="1:3" ht="14.25" customHeight="1" x14ac:dyDescent="0.3">
      <c r="A113" s="7" t="s">
        <v>146</v>
      </c>
      <c r="B113" s="4"/>
      <c r="C113" s="33"/>
    </row>
    <row r="114" spans="1:3" ht="14.25" customHeight="1" x14ac:dyDescent="0.3">
      <c r="A114" s="7" t="s">
        <v>147</v>
      </c>
      <c r="B114" s="4"/>
      <c r="C114" s="33"/>
    </row>
    <row r="115" spans="1:3" ht="14.25" customHeight="1" x14ac:dyDescent="0.3">
      <c r="A115" s="7" t="s">
        <v>148</v>
      </c>
      <c r="B115" s="4"/>
      <c r="C115" s="33"/>
    </row>
    <row r="116" spans="1:3" ht="14.25" customHeight="1" x14ac:dyDescent="0.3">
      <c r="A116" s="7" t="s">
        <v>149</v>
      </c>
      <c r="B116" s="4"/>
      <c r="C116" s="33"/>
    </row>
    <row r="117" spans="1:3" ht="14.25" customHeight="1" x14ac:dyDescent="0.3">
      <c r="A117" s="7" t="s">
        <v>150</v>
      </c>
      <c r="B117" s="4"/>
      <c r="C117" s="33"/>
    </row>
    <row r="118" spans="1:3" ht="14.25" customHeight="1" x14ac:dyDescent="0.3">
      <c r="A118" s="7" t="s">
        <v>151</v>
      </c>
      <c r="B118" s="4"/>
      <c r="C118" s="33"/>
    </row>
    <row r="119" spans="1:3" ht="14.25" customHeight="1" x14ac:dyDescent="0.3">
      <c r="A119" s="7" t="s">
        <v>152</v>
      </c>
      <c r="B119" s="4"/>
      <c r="C119" s="33"/>
    </row>
    <row r="120" spans="1:3" ht="14.25" customHeight="1" x14ac:dyDescent="0.3">
      <c r="A120" s="7" t="s">
        <v>153</v>
      </c>
      <c r="B120" s="4"/>
      <c r="C120" s="33"/>
    </row>
    <row r="121" spans="1:3" ht="14.25" customHeight="1" x14ac:dyDescent="0.3">
      <c r="A121" s="7" t="s">
        <v>154</v>
      </c>
      <c r="B121" s="4"/>
      <c r="C121" s="33"/>
    </row>
    <row r="122" spans="1:3" ht="14.25" customHeight="1" x14ac:dyDescent="0.3">
      <c r="A122" s="8"/>
      <c r="B122" s="3" t="s">
        <v>155</v>
      </c>
      <c r="C122" s="39">
        <f>SUM(C5:C35)</f>
        <v>35</v>
      </c>
    </row>
    <row r="123" spans="1:3" ht="14.25" customHeight="1" x14ac:dyDescent="0.3">
      <c r="B123" s="3" t="s">
        <v>156</v>
      </c>
      <c r="C123" s="39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16" sqref="B1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</v>
      </c>
      <c r="E130" s="39">
        <f>SUM(E128,C128,D128)</f>
        <v>0</v>
      </c>
      <c r="F130" s="39">
        <f>SUM(C128:F128)</f>
        <v>0</v>
      </c>
      <c r="G130" s="39">
        <f>SUM(C128:G128)</f>
        <v>0</v>
      </c>
      <c r="H130" s="39">
        <f>SUM(C128:H128)</f>
        <v>0</v>
      </c>
      <c r="I130" s="39">
        <f>SUM(C128:I128)</f>
        <v>0</v>
      </c>
      <c r="J130" s="39">
        <f>SUM(C128:J128)</f>
        <v>0</v>
      </c>
      <c r="K130" s="39">
        <f>SUM(C128:K128)</f>
        <v>0</v>
      </c>
      <c r="L130" s="39">
        <f>SUM(C128:L128)</f>
        <v>0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5.833333333333333</v>
      </c>
      <c r="E131" s="39">
        <f>Parameters!$G$9-E130</f>
        <v>5.833333333333333</v>
      </c>
      <c r="F131" s="39">
        <f>Parameters!$G$9-F130</f>
        <v>5.833333333333333</v>
      </c>
      <c r="G131" s="39">
        <f>Parameters!$G$9-G130</f>
        <v>5.833333333333333</v>
      </c>
      <c r="H131" s="39">
        <f>Parameters!$G$9-H130</f>
        <v>5.833333333333333</v>
      </c>
      <c r="I131" s="39">
        <f>Parameters!$G$9-I130</f>
        <v>5.833333333333333</v>
      </c>
      <c r="J131" s="39">
        <f>Parameters!$G$9-J130</f>
        <v>5.833333333333333</v>
      </c>
      <c r="K131" s="39">
        <f>Parameters!$G$9-K130</f>
        <v>5.833333333333333</v>
      </c>
      <c r="L131" s="39">
        <f>Parameters!$G$9-L130</f>
        <v>5.833333333333333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A4" zoomScale="70" zoomScaleNormal="70" workbookViewId="0">
      <selection activeCell="F12" sqref="F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>
        <v>2.0833333333333332E-2</v>
      </c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/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4">
        <v>2.0833333333333332E-2</v>
      </c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5"/>
      <c r="E31" s="45"/>
      <c r="F31" s="45">
        <v>0.25</v>
      </c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27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27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27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3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3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3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3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3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3">
      <c r="B128" s="18" t="s">
        <v>160</v>
      </c>
      <c r="C128" s="46">
        <f t="shared" ref="C128:L128" si="0">SUM(C5:C127)</f>
        <v>0.45833333333333326</v>
      </c>
      <c r="D128" s="46">
        <f t="shared" si="0"/>
        <v>0.40625</v>
      </c>
      <c r="E128" s="46">
        <f t="shared" si="0"/>
        <v>0.38541666666666663</v>
      </c>
      <c r="F128" s="46">
        <f t="shared" si="0"/>
        <v>0.48958333333333331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3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0.45833333333333326</v>
      </c>
      <c r="D130" s="39">
        <f>SUM(D128,C128)</f>
        <v>0.86458333333333326</v>
      </c>
      <c r="E130" s="39">
        <f>SUM(E128,C128,D128)</f>
        <v>1.25</v>
      </c>
      <c r="F130" s="39">
        <f>SUM(C128:F128)</f>
        <v>1.7395833333333333</v>
      </c>
      <c r="G130" s="39">
        <f>SUM(C128:G128)</f>
        <v>1.7395833333333333</v>
      </c>
      <c r="H130" s="39">
        <f>SUM(C128:H128)</f>
        <v>1.7395833333333333</v>
      </c>
      <c r="I130" s="39">
        <f>SUM(C128:I128)</f>
        <v>1.7395833333333333</v>
      </c>
      <c r="J130" s="39">
        <f>SUM(C128:J128)</f>
        <v>1.7395833333333333</v>
      </c>
      <c r="K130" s="39">
        <f>SUM(C128:K128)</f>
        <v>1.7395833333333333</v>
      </c>
      <c r="L130" s="39">
        <f>SUM(C128:L128)</f>
        <v>1.7395833333333333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5.375</v>
      </c>
      <c r="D131" s="39">
        <f>Parameters!$G$9-D130</f>
        <v>4.96875</v>
      </c>
      <c r="E131" s="39">
        <f>Parameters!$G$9-E130</f>
        <v>4.583333333333333</v>
      </c>
      <c r="F131" s="39">
        <f>Parameters!$G$9-F130</f>
        <v>4.09375</v>
      </c>
      <c r="G131" s="39">
        <f>Parameters!$G$9-G130</f>
        <v>4.09375</v>
      </c>
      <c r="H131" s="39">
        <f>Parameters!$G$9-H130</f>
        <v>4.09375</v>
      </c>
      <c r="I131" s="39">
        <f>Parameters!$G$9-I130</f>
        <v>4.09375</v>
      </c>
      <c r="J131" s="39">
        <f>Parameters!$G$9-J130</f>
        <v>4.09375</v>
      </c>
      <c r="K131" s="39">
        <f>Parameters!$G$9-K130</f>
        <v>4.09375</v>
      </c>
      <c r="L131" s="39">
        <f>Parameters!$G$9-L130</f>
        <v>4.09375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" workbookViewId="0">
      <selection activeCell="D7" sqref="D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163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0.20833333333333334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0.70833333333333326</v>
      </c>
      <c r="F130" s="39">
        <f>SUM(C128:F128)</f>
        <v>0.70833333333333326</v>
      </c>
      <c r="G130" s="39">
        <f>SUM(C128:G128)</f>
        <v>0.70833333333333326</v>
      </c>
      <c r="H130" s="39">
        <f>SUM(C128:H128)</f>
        <v>0.70833333333333326</v>
      </c>
      <c r="I130" s="39">
        <f>SUM(C128:I128)</f>
        <v>0.70833333333333326</v>
      </c>
      <c r="J130" s="39">
        <f>SUM(C128:J128)</f>
        <v>0.70833333333333326</v>
      </c>
      <c r="K130" s="39">
        <f>SUM(C128:K128)</f>
        <v>0.70833333333333326</v>
      </c>
      <c r="L130" s="39">
        <f>SUM(C128:L128)</f>
        <v>0.70833333333333326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5.125</v>
      </c>
      <c r="F131" s="39">
        <f>Parameters!$G$9-F130</f>
        <v>5.125</v>
      </c>
      <c r="G131" s="39">
        <f>Parameters!$G$9-G130</f>
        <v>5.125</v>
      </c>
      <c r="H131" s="39">
        <f>Parameters!$G$9-H130</f>
        <v>5.125</v>
      </c>
      <c r="I131" s="39">
        <f>Parameters!$G$9-I130</f>
        <v>5.125</v>
      </c>
      <c r="J131" s="39">
        <f>Parameters!$G$9-J130</f>
        <v>5.125</v>
      </c>
      <c r="K131" s="39">
        <f>Parameters!$G$9-K130</f>
        <v>5.125</v>
      </c>
      <c r="L131" s="39">
        <f>Parameters!$G$9-L130</f>
        <v>5.125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Q20" sqref="Q20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0.16666666666666666</v>
      </c>
      <c r="F11" s="44">
        <v>0.20833333333333334</v>
      </c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0.25</v>
      </c>
      <c r="F128" s="46">
        <f t="shared" si="0"/>
        <v>0.29166666666666669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0.75</v>
      </c>
      <c r="F130" s="39">
        <f>SUM(C128:F128)</f>
        <v>1.0416666666666667</v>
      </c>
      <c r="G130" s="39">
        <f>SUM(C128:G128)</f>
        <v>1.0416666666666667</v>
      </c>
      <c r="H130" s="39">
        <f>SUM(C128:H128)</f>
        <v>1.0416666666666667</v>
      </c>
      <c r="I130" s="39">
        <f>SUM(C128:I128)</f>
        <v>1.0416666666666667</v>
      </c>
      <c r="J130" s="39">
        <f>SUM(C128:J128)</f>
        <v>1.0416666666666667</v>
      </c>
      <c r="K130" s="39">
        <f>SUM(C128:K128)</f>
        <v>1.0416666666666667</v>
      </c>
      <c r="L130" s="39">
        <f>SUM(C128:L128)</f>
        <v>1.0416666666666667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5.083333333333333</v>
      </c>
      <c r="F131" s="39">
        <f>Parameters!$G$9-F130</f>
        <v>4.7916666666666661</v>
      </c>
      <c r="G131" s="39">
        <f>Parameters!$G$9-G130</f>
        <v>4.7916666666666661</v>
      </c>
      <c r="H131" s="39">
        <f>Parameters!$G$9-H130</f>
        <v>4.7916666666666661</v>
      </c>
      <c r="I131" s="39">
        <f>Parameters!$G$9-I130</f>
        <v>4.7916666666666661</v>
      </c>
      <c r="J131" s="39">
        <f>Parameters!$G$9-J130</f>
        <v>4.7916666666666661</v>
      </c>
      <c r="K131" s="39">
        <f>Parameters!$G$9-K130</f>
        <v>4.7916666666666661</v>
      </c>
      <c r="L131" s="39">
        <f>Parameters!$G$9-L130</f>
        <v>4.7916666666666661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abSelected="1" topLeftCell="A4" workbookViewId="0">
      <selection activeCell="F15" sqref="F15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">
        <v>168</v>
      </c>
      <c r="D11" s="14">
        <v>0.10416666666666667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169</v>
      </c>
      <c r="D12" s="11">
        <v>0.125</v>
      </c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185</v>
      </c>
      <c r="C13" s="10"/>
      <c r="D13" s="11"/>
      <c r="E13" s="44">
        <v>2.0833333333333332E-2</v>
      </c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">
        <v>187</v>
      </c>
      <c r="C14" s="10"/>
      <c r="D14" s="10"/>
      <c r="E14" s="44">
        <v>2.0833333333333332E-2</v>
      </c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">
        <v>188</v>
      </c>
      <c r="C15" s="14"/>
      <c r="D15" s="10"/>
      <c r="E15" s="44"/>
      <c r="F15" s="44">
        <v>3.125E-2</v>
      </c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">
        <v>189</v>
      </c>
      <c r="C16" s="11"/>
      <c r="D16" s="14"/>
      <c r="E16" s="44"/>
      <c r="F16" s="44">
        <v>0.16666666666666666</v>
      </c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/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0.29166666666666663</v>
      </c>
      <c r="D128" s="46">
        <f t="shared" si="0"/>
        <v>0.22916666666666669</v>
      </c>
      <c r="E128" s="46">
        <f t="shared" si="0"/>
        <v>4.1666666666666664E-2</v>
      </c>
      <c r="F128" s="46">
        <f t="shared" si="0"/>
        <v>0.19791666666666666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0.29166666666666663</v>
      </c>
      <c r="D130" s="39">
        <f>SUM(D128,C128)</f>
        <v>0.52083333333333326</v>
      </c>
      <c r="E130" s="39">
        <f>SUM(E128,C128,D128)</f>
        <v>0.5625</v>
      </c>
      <c r="F130" s="39">
        <f>SUM(C128:F128)</f>
        <v>0.76041666666666652</v>
      </c>
      <c r="G130" s="39">
        <f>SUM(C128:G128)</f>
        <v>0.76041666666666652</v>
      </c>
      <c r="H130" s="39">
        <f>SUM(C128:H128)</f>
        <v>0.76041666666666652</v>
      </c>
      <c r="I130" s="39">
        <f>SUM(C128:I128)</f>
        <v>0.76041666666666652</v>
      </c>
      <c r="J130" s="39">
        <f>SUM(C128:J128)</f>
        <v>0.76041666666666652</v>
      </c>
      <c r="K130" s="39">
        <f>SUM(C128:K128)</f>
        <v>0.76041666666666652</v>
      </c>
      <c r="L130" s="39">
        <f>SUM(C128:L128)</f>
        <v>0.76041666666666652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5.3125</v>
      </c>
      <c r="E131" s="39">
        <f>Parameters!$G$9-E130</f>
        <v>5.270833333333333</v>
      </c>
      <c r="F131" s="39">
        <f>Parameters!$G$9-F130</f>
        <v>5.0729166666666661</v>
      </c>
      <c r="G131" s="39">
        <f>Parameters!$G$9-G130</f>
        <v>5.0729166666666661</v>
      </c>
      <c r="H131" s="39">
        <f>Parameters!$G$9-H130</f>
        <v>5.0729166666666661</v>
      </c>
      <c r="I131" s="39">
        <f>Parameters!$G$9-I130</f>
        <v>5.0729166666666661</v>
      </c>
      <c r="J131" s="39">
        <f>Parameters!$G$9-J130</f>
        <v>5.0729166666666661</v>
      </c>
      <c r="K131" s="39">
        <f>Parameters!$G$9-K130</f>
        <v>5.0729166666666661</v>
      </c>
      <c r="L131" s="39">
        <f>Parameters!$G$9-L130</f>
        <v>5.0729166666666661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4" workbookViewId="0">
      <selection activeCell="E12" sqref="E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4">
        <v>8.3333333333333329E-2</v>
      </c>
      <c r="E10" s="44">
        <v>8.3333333333333329E-2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4">
        <v>8.3333333333333329E-2</v>
      </c>
      <c r="E11" s="44">
        <v>0.14583333333333334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0.16666666666666666</v>
      </c>
      <c r="E130" s="39">
        <f>SUM(E128,C128,D128)</f>
        <v>0.39583333333333337</v>
      </c>
      <c r="F130" s="39">
        <f>SUM(C128:F128)</f>
        <v>0.39583333333333337</v>
      </c>
      <c r="G130" s="39">
        <f>SUM(C128:G128)</f>
        <v>0.39583333333333337</v>
      </c>
      <c r="H130" s="39">
        <f>SUM(C128:H128)</f>
        <v>0.39583333333333337</v>
      </c>
      <c r="I130" s="39">
        <f>SUM(C128:I128)</f>
        <v>0.39583333333333337</v>
      </c>
      <c r="J130" s="39">
        <f>SUM(C128:J128)</f>
        <v>0.39583333333333337</v>
      </c>
      <c r="K130" s="39">
        <f>SUM(C128:K128)</f>
        <v>0.39583333333333337</v>
      </c>
      <c r="L130" s="39">
        <f>SUM(C128:L128)</f>
        <v>0.39583333333333337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5.6666666666666661</v>
      </c>
      <c r="E131" s="39">
        <f>Parameters!$G$9-E130</f>
        <v>5.4375</v>
      </c>
      <c r="F131" s="39">
        <f>Parameters!$G$9-F130</f>
        <v>5.4375</v>
      </c>
      <c r="G131" s="39">
        <f>Parameters!$G$9-G130</f>
        <v>5.4375</v>
      </c>
      <c r="H131" s="39">
        <f>Parameters!$G$9-H130</f>
        <v>5.4375</v>
      </c>
      <c r="I131" s="39">
        <f>Parameters!$G$9-I130</f>
        <v>5.4375</v>
      </c>
      <c r="J131" s="39">
        <f>Parameters!$G$9-J130</f>
        <v>5.4375</v>
      </c>
      <c r="K131" s="39">
        <f>Parameters!$G$9-K130</f>
        <v>5.4375</v>
      </c>
      <c r="L131" s="39">
        <f>Parameters!$G$9-L130</f>
        <v>5.4375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170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1" t="s">
        <v>171</v>
      </c>
      <c r="D5" s="41" t="s">
        <v>172</v>
      </c>
      <c r="E5" s="41" t="s">
        <v>173</v>
      </c>
      <c r="F5" s="41" t="s">
        <v>174</v>
      </c>
      <c r="G5" s="41" t="s">
        <v>175</v>
      </c>
      <c r="H5" s="41" t="s">
        <v>176</v>
      </c>
      <c r="I5" s="41" t="s">
        <v>177</v>
      </c>
      <c r="J5" s="41" t="s">
        <v>178</v>
      </c>
      <c r="K5" s="41" t="s">
        <v>179</v>
      </c>
      <c r="L5" s="41" t="s">
        <v>180</v>
      </c>
      <c r="M5" s="23" t="s">
        <v>181</v>
      </c>
      <c r="N5" s="23" t="s">
        <v>182</v>
      </c>
    </row>
    <row r="6" spans="2:14" ht="14.25" customHeight="1" x14ac:dyDescent="0.3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0.25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4.1666666666666664E-2</v>
      </c>
      <c r="F6" s="48">
        <f>SUM('Serkan Efe Durusu'!F6,'Ismail Elmasry'!F6,'can Işmar'!F6,'Marios Papalouka'!F6,'Metehan Topaç'!F6,'Celine Zanders '!F6)</f>
        <v>2.0833333333333332E-2</v>
      </c>
      <c r="G6" s="48">
        <f>SUM('Serkan Efe Durusu'!G6,'Ismail Elmasry'!G6,'can Işmar'!G6,'Marios Papalouka'!G6,'Metehan Topaç'!G6,'Celine Zanders '!G6)</f>
        <v>0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0.35416666666666669</v>
      </c>
      <c r="N6" s="50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4.1666666666666664E-2</v>
      </c>
      <c r="F7" s="48">
        <f>SUM('Serkan Efe Durusu'!F7,'Ismail Elmasry'!F7,'can Işmar'!F7,'Marios Papalouka'!F7,'Metehan Topaç'!F7,'Celine Zanders '!F7)</f>
        <v>2.0833333333333332E-2</v>
      </c>
      <c r="G7" s="48">
        <f>SUM('Serkan Efe Durusu'!G7,'Ismail Elmasry'!G7,'can Işmar'!G7,'Marios Papalouka'!G7,'Metehan Topaç'!G7,'Celine Zanders '!G7)</f>
        <v>0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0.10416666666666666</v>
      </c>
      <c r="N7" s="50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0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6.25E-2</v>
      </c>
      <c r="N8" s="50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2.0833333333333332E-2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8.3333333333333329E-2</v>
      </c>
      <c r="N9" s="50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0.5625</v>
      </c>
      <c r="D10" s="48">
        <f>SUM('Serkan Efe Durusu'!D10,'Ismail Elmasry'!D10,'can Işmar'!D10,'Marios Papalouka'!D10,'Metehan Topaç'!D10,'Celine Zanders '!D10)</f>
        <v>0.33333333333333331</v>
      </c>
      <c r="E10" s="48">
        <f>SUM('Serkan Efe Durusu'!E10,'Ismail Elmasry'!E10,'can Işmar'!E10,'Marios Papalouka'!E10,'Metehan Topaç'!E10,'Celine Zanders '!E10)</f>
        <v>0.35416666666666663</v>
      </c>
      <c r="F10" s="48">
        <f>SUM('Serkan Efe Durusu'!F10,'Ismail Elmasry'!F10,'can Işmar'!F10,'Marios Papalouka'!F10,'Metehan Topaç'!F10,'Celine Zanders '!F10)</f>
        <v>0.16666666666666666</v>
      </c>
      <c r="G10" s="48">
        <f>SUM('Serkan Efe Durusu'!G10,'Ismail Elmasry'!G10,'can Işmar'!G10,'Marios Papalouka'!G10,'Metehan Topaç'!G10,'Celine Zanders '!G10)</f>
        <v>0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1.4166666666666667</v>
      </c>
      <c r="N10" s="50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8">
        <f>SUM('Serkan Efe Durusu'!C11,'Ismail Elmasry'!C11,'can Işmar'!C11,'Marios Papalouka'!C11,'Metehan Topaç'!D11,'Celine Zanders '!C11)</f>
        <v>0.3125</v>
      </c>
      <c r="D11" s="48" t="e">
        <f>SUM('Serkan Efe Durusu'!D11,'Ismail Elmasry'!D11,'can Işmar'!D11,'Marios Papalouka'!D11,'Metehan Topaç'!#REF!,'Celine Zanders '!D11)</f>
        <v>#REF!</v>
      </c>
      <c r="E11" s="48">
        <f>SUM('Serkan Efe Durusu'!E11,'Ismail Elmasry'!E11,'can Işmar'!E11,'Marios Papalouka'!E11,'Metehan Topaç'!E11,'Celine Zanders '!E11)</f>
        <v>0.35416666666666663</v>
      </c>
      <c r="F11" s="48">
        <f>SUM('Serkan Efe Durusu'!F11,'Ismail Elmasry'!F11,'can Işmar'!F11,'Marios Papalouka'!F11,'Metehan Topaç'!F11,'Celine Zanders '!F11)</f>
        <v>0.20833333333333334</v>
      </c>
      <c r="G11" s="48">
        <f>SUM('Serkan Efe Durusu'!G11,'Ismail Elmasry'!G11,'can Işmar'!G11,'Marios Papalouka'!G11,'Metehan Topaç'!G11,'Celine Zanders '!G11)</f>
        <v>0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 t="e">
        <f t="shared" si="0"/>
        <v>#REF!</v>
      </c>
      <c r="N11" s="50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Topaç'!D12,'Celine Zanders '!C12)</f>
        <v>0.1875</v>
      </c>
      <c r="D12" s="48" t="e">
        <f>SUM('Serkan Efe Durusu'!D12,'Ismail Elmasry'!D12,'can Işmar'!D12,'Marios Papalouka'!D12,'Metehan Topaç'!#REF!,'Celine Zanders '!D12)</f>
        <v>#REF!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 t="e">
        <f t="shared" si="0"/>
        <v>#REF!</v>
      </c>
      <c r="N12" s="50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2.0833333333333332E-2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2.0833333333333332E-2</v>
      </c>
      <c r="N13" s="50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2.0833333333333332E-2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5.2083333333333329E-2</v>
      </c>
      <c r="N14" s="50" t="str">
        <f t="array" ref="N14">IF(INDEX(Tasks,1,3)&lt;&gt;"",100*M14/INDEX(Tasks,1,3),"")</f>
        <v/>
      </c>
    </row>
    <row r="15" spans="2:14" ht="14.25" customHeight="1" x14ac:dyDescent="0.3">
      <c r="B15" s="1" t="s">
        <v>183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3.125E-2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3.125E-2</v>
      </c>
      <c r="N15" s="50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0.16666666666666666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0.25</v>
      </c>
      <c r="N16" s="50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8.3333333333333329E-2</v>
      </c>
      <c r="N17" s="50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0.375</v>
      </c>
      <c r="N18" s="50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8.3333333333333329E-2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8.3333333333333329E-2</v>
      </c>
      <c r="N22" s="50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5.2083333333333329E-2</v>
      </c>
      <c r="F30" s="48">
        <f>SUM('Serkan Efe Durusu'!F30,'Ismail Elmasry'!F30,'can Işmar'!F30,'Marios Papalouka'!F30,'Metehan Topaç'!F30,'Celine Zanders '!F30)</f>
        <v>3.125E-2</v>
      </c>
      <c r="G30" s="48">
        <f>SUM('Serkan Efe Durusu'!G30,'Ismail Elmasry'!G30,'can Işmar'!G30,'Marios Papalouka'!G30,'Metehan Topaç'!G30,'Celine Zanders '!G30)</f>
        <v>0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0.16666666666666666</v>
      </c>
      <c r="N30" s="50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0.25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0.25</v>
      </c>
      <c r="N31" s="50" t="str">
        <f t="array" ref="N31">IF(INDEX(Tasks,2,3)&lt;&gt;"",100*M31/INDEX(Tasks,2,3),"")</f>
        <v/>
      </c>
    </row>
    <row r="32" spans="2:14" ht="14.25" customHeight="1" x14ac:dyDescent="0.3">
      <c r="B32" s="17">
        <f t="array" ref="B32">INDEX(Tasks, 27, 2)</f>
        <v>0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0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0</v>
      </c>
      <c r="N32" s="50" t="str">
        <f t="array" ref="N32">IF(INDEX(Tasks,1,3)&lt;&gt;"",100*M32/INDEX(Tasks,1,3),"")</f>
        <v/>
      </c>
    </row>
    <row r="33" spans="2:14" ht="14.25" customHeight="1" x14ac:dyDescent="0.3">
      <c r="B33" s="17">
        <f t="array" ref="B33">INDEX(Tasks, 28, 2)</f>
        <v>0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0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0</v>
      </c>
      <c r="N33" s="50" t="str">
        <f t="array" ref="N33">IF(INDEX(Tasks,2,3)&lt;&gt;"",100*M33/INDEX(Tasks,2,3),"")</f>
        <v/>
      </c>
    </row>
    <row r="34" spans="2:14" ht="14.25" customHeight="1" x14ac:dyDescent="0.3">
      <c r="B34" s="17">
        <f t="array" ref="B34">INDEX(Tasks, 29, 2)</f>
        <v>0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</v>
      </c>
      <c r="N34" s="50" t="str">
        <f t="array" ref="N34">IF(INDEX(Tasks,1,3)&lt;&gt;"",100*M34/INDEX(Tasks,1,3),"")</f>
        <v/>
      </c>
    </row>
    <row r="35" spans="2:14" ht="14.25" customHeight="1" x14ac:dyDescent="0.3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3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3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3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25"/>
    </row>
    <row r="134" spans="2:13" ht="14.25" customHeight="1" x14ac:dyDescent="0.3">
      <c r="C134" s="53" t="s">
        <v>171</v>
      </c>
      <c r="D134" s="53" t="s">
        <v>172</v>
      </c>
      <c r="E134" s="53" t="s">
        <v>173</v>
      </c>
      <c r="F134" s="53" t="s">
        <v>174</v>
      </c>
      <c r="G134" s="53" t="s">
        <v>175</v>
      </c>
      <c r="H134" s="53" t="s">
        <v>176</v>
      </c>
      <c r="I134" s="53" t="s">
        <v>177</v>
      </c>
      <c r="J134" s="53" t="s">
        <v>178</v>
      </c>
      <c r="K134" s="53" t="s">
        <v>179</v>
      </c>
      <c r="L134" s="53" t="s">
        <v>180</v>
      </c>
      <c r="M134" s="23" t="s">
        <v>181</v>
      </c>
    </row>
    <row r="135" spans="2:13" ht="14.25" customHeight="1" x14ac:dyDescent="0.3">
      <c r="B135" s="1" t="str">
        <f t="array" ref="B135">INDEX(Participants,1,2)</f>
        <v>Serkan Efe Durusu</v>
      </c>
      <c r="C135" s="44">
        <f>'Serkan Efe Durusu'!C128</f>
        <v>0</v>
      </c>
      <c r="D135" s="44">
        <f>'Serkan Efe Durusu'!D128</f>
        <v>0</v>
      </c>
      <c r="E135" s="44">
        <f>'Serkan Efe Durusu'!E128</f>
        <v>0</v>
      </c>
      <c r="F135" s="44">
        <f>'Serkan Efe Durusu'!F128</f>
        <v>0</v>
      </c>
      <c r="G135" s="44">
        <f>'Serkan Efe Durusu'!G128</f>
        <v>0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0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0.39583333333333337</v>
      </c>
    </row>
    <row r="137" spans="2:13" ht="14.25" customHeight="1" x14ac:dyDescent="0.3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0.20833333333333334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0.70833333333333326</v>
      </c>
    </row>
    <row r="138" spans="2:13" ht="14.25" customHeight="1" x14ac:dyDescent="0.3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0.25</v>
      </c>
      <c r="F138" s="44">
        <f>'Marios Papalouka'!F128</f>
        <v>0.29166666666666669</v>
      </c>
      <c r="G138" s="44">
        <f>'Marios Papalouka'!G128</f>
        <v>0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1.0416666666666667</v>
      </c>
    </row>
    <row r="139" spans="2:13" ht="14.25" customHeight="1" x14ac:dyDescent="0.3">
      <c r="B139" s="1" t="str">
        <f t="array" ref="B139">INDEX(Participants,5,2)</f>
        <v>Metehan Topaç</v>
      </c>
      <c r="C139" s="44">
        <f>'Metehan Topaç'!C128</f>
        <v>0.29166666666666663</v>
      </c>
      <c r="D139" s="44">
        <f>'Metehan Topaç'!D128</f>
        <v>0.22916666666666669</v>
      </c>
      <c r="E139" s="44">
        <f>'Metehan Topaç'!E128</f>
        <v>4.1666666666666664E-2</v>
      </c>
      <c r="F139" s="44">
        <f>'Metehan Topaç'!F128</f>
        <v>0.19791666666666666</v>
      </c>
      <c r="G139" s="44">
        <f>'Metehan Topaç'!G128</f>
        <v>0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0.76041666666666652</v>
      </c>
    </row>
    <row r="140" spans="2:13" ht="14.25" customHeight="1" x14ac:dyDescent="0.3">
      <c r="B140" s="1" t="str">
        <f t="array" ref="B140">INDEX(Participants,2,2)</f>
        <v>Ismail Elmasry</v>
      </c>
      <c r="C140" s="44">
        <f>'Ismail Elmasry'!C128</f>
        <v>0.45833333333333326</v>
      </c>
      <c r="D140" s="44">
        <f>'Ismail Elmasry'!D128</f>
        <v>0.40625</v>
      </c>
      <c r="E140" s="44">
        <f>'Ismail Elmasry'!E128</f>
        <v>0.38541666666666663</v>
      </c>
      <c r="F140" s="44">
        <f>'Ismail Elmasry'!F128</f>
        <v>0.48958333333333331</v>
      </c>
      <c r="G140" s="44">
        <f>'Ismail Elmasry'!G128</f>
        <v>0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1.7395833333333333</v>
      </c>
    </row>
    <row r="141" spans="2:13" ht="14.25" customHeight="1" x14ac:dyDescent="0.3">
      <c r="B141" s="1">
        <f t="array" ref="B141">INDEX(Participants,7,2)</f>
        <v>0</v>
      </c>
      <c r="C141" s="44" t="s">
        <v>184</v>
      </c>
      <c r="D141" s="44" t="s">
        <v>184</v>
      </c>
      <c r="E141" s="44" t="s">
        <v>184</v>
      </c>
      <c r="F141" s="44" t="s">
        <v>184</v>
      </c>
      <c r="G141" s="44" t="s">
        <v>184</v>
      </c>
      <c r="H141" s="44" t="s">
        <v>184</v>
      </c>
      <c r="I141" s="44" t="s">
        <v>184</v>
      </c>
      <c r="J141" s="44" t="s">
        <v>184</v>
      </c>
      <c r="K141" s="44" t="s">
        <v>184</v>
      </c>
      <c r="L141" s="44" t="s">
        <v>184</v>
      </c>
      <c r="M141" s="54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4" t="s">
        <v>184</v>
      </c>
      <c r="D142" s="44" t="s">
        <v>184</v>
      </c>
      <c r="E142" s="44" t="s">
        <v>184</v>
      </c>
      <c r="F142" s="44" t="s">
        <v>184</v>
      </c>
      <c r="G142" s="44" t="s">
        <v>184</v>
      </c>
      <c r="H142" s="44" t="s">
        <v>184</v>
      </c>
      <c r="I142" s="44" t="s">
        <v>184</v>
      </c>
      <c r="J142" s="44" t="s">
        <v>184</v>
      </c>
      <c r="K142" s="44" t="s">
        <v>184</v>
      </c>
      <c r="L142" s="44" t="s">
        <v>184</v>
      </c>
      <c r="M142" s="54">
        <f t="shared" si="1"/>
        <v>0</v>
      </c>
    </row>
    <row r="143" spans="2:13" ht="14.25" customHeight="1" x14ac:dyDescent="0.3">
      <c r="C143" s="54">
        <f t="shared" ref="C143:L143" si="2">SUM(C135:C142)</f>
        <v>1.395833333333333</v>
      </c>
      <c r="D143" s="54">
        <f t="shared" si="2"/>
        <v>1.15625</v>
      </c>
      <c r="E143" s="54">
        <f t="shared" si="2"/>
        <v>1.1145833333333333</v>
      </c>
      <c r="F143" s="54">
        <f t="shared" si="2"/>
        <v>0.97916666666666674</v>
      </c>
      <c r="G143" s="54">
        <f t="shared" si="2"/>
        <v>0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4.645833333333333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Metehan Topaç</cp:lastModifiedBy>
  <cp:revision/>
  <dcterms:created xsi:type="dcterms:W3CDTF">2009-09-09T15:38:31Z</dcterms:created>
  <dcterms:modified xsi:type="dcterms:W3CDTF">2022-05-22T20:19:16Z</dcterms:modified>
  <cp:category/>
  <cp:contentStatus/>
</cp:coreProperties>
</file>