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Sprint3\week5\"/>
    </mc:Choice>
  </mc:AlternateContent>
  <xr:revisionPtr revIDLastSave="0" documentId="13_ncr:1_{D1C6CDD2-47D0-4AEB-BD27-CCAD9674EF2F}" xr6:coauthVersionLast="47" xr6:coauthVersionMax="47" xr10:uidLastSave="{00000000-0000-0000-0000-000000000000}"/>
  <bookViews>
    <workbookView xWindow="-96" yWindow="-96" windowWidth="23232" windowHeight="13152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<sst xmlns="http://schemas.openxmlformats.org/spreadsheetml/2006/main" count="259" uniqueCount="194">
  <si>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</si>
  <si>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</si>
  <si>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</si>
  <si>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</si>
  <si>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</si>
  <si>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</si>
  <si>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</si>
  <si>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</si>
  <si>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</si>
  <si>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</si>
  <si>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</si>
  <si>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</si>
  <si>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</si>
  <si>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</si>
  <si>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</si>
  <si>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</si>
  <si>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</si>
  <si>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</si>
  <si>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</si>
  <si>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</si>
  <si>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</si>
  <si>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</si>
  <si>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</si>
  <si>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</si>
  <si>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</si>
  <si>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</si>
  <si>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</si>
  <si>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</si>
  <si>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</si>
  <si>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</si>
  <si>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</si>
  <si>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</si>
  <si>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</si>
  <si>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</si>
  <si>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</si>
  <si>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</si>
  <si>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</si>
  <si>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</si>
  <si>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</si>
  <si>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</si>
  <si>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</si>
  <si>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</si>
  <si>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</si>
  <si>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</si>
  <si>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</si>
  <si>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</si>
  <si>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</si>
  <si>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</si>
  <si>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</si>
  <si>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</si>
  <si>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</si>
  <si>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</si>
  <si>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</si>
  <si>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</si>
  <si>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</si>
  <si>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</si>
  <si>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</si>
  <si>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</si>
  <si>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</si>
  <si>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</si>
  <si>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</si>
  <si>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</si>
  <si>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</si>
  <si>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</si>
  <si>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</si>
  <si>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</si>
  <si>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</si>
  <si>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</si>
  <si>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</si>
  <si>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</si>
  <si>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</si>
  <si>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</si>
  <si>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</si>
  <si>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</si>
  <si>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</si>
  <si>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</si>
  <si>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</si>
  <si>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</si>
  <si>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</si>
  <si>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</si>
  <si>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</si>
  <si>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</si>
  <si>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</si>
  <si>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</si>
  <si>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</si>
  <si>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</si>
  <si>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</si>
  <si>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</si>
  <si>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</si>
  <si>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</si>
  <si>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</si>
  <si>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</si>
  <si>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</si>
  <si>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</si>
  <si>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</si>
  <si>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</si>
  <si>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</si>
  <si>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</si>
  <si>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</si>
  <si>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</si>
  <si>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</si>
  <si>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</si>
  <si>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</si>
  <si>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</si>
  <si>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</si>
  <si>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</si>
  <si>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</si>
  <si>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</si>
  <si>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</si>
  <si>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</si>
  <si>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</si>
  <si>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</si>
  <si>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</si>
  <si>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</si>
  <si>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</si>
  <si>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</si>
  <si>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</si>
  <si>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</si>
  <si>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</si>
  <si>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</si>
  <si>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</si>
  <si>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</si>
  <si>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</si>
  <si>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</si>
  <si>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</si>
  <si>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</si>
  <si>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</si>
  <si>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</si>
  <si>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</si>
  <si>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</si>
  <si>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</si>
  <si>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</si>
  <si>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</si>
  <si>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</si>
  <si>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</si>
  <si>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</si>
  <si>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</si>
  <si>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</si>
  <si>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</si>
  <si>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</si>
  <si>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</si>
  <si>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</si>
  <si>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</si>
  <si>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</si>
  <si>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</si>
  <si>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</si>
  <si>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</si>
  <si>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</si>
  <si>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</si>
  <si>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</si>
  <si>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</si>
  <si>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</si>
  <si>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</si>
  <si>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</si>
  <si>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</si>
  <si>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</si>
  <si>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</si>
  <si>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</si>
  <si>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</si>
  <si>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</si>
  <si>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</si>
  <si>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</si>
  <si>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</si>
  <si>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</si>
  <si>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</si>
  <si>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</si>
  <si>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</si>
  <si>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</si>
  <si>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</si>
  <si>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</si>
  <si>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</si>
  <si>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</si>
  <si>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</si>
  <si>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</si>
  <si>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</si>
  <si>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</si>
  <si>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</si>
  <si>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</si>
  <si>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</si>
  <si>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</si>
  <si>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</si>
  <si>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</si>
  <si>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</si>
  <si>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</si>
  <si>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</si>
  <si>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</si>
  <si>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</si>
  <si>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</si>
  <si>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</si>
  <si>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</si>
  <si>
    <t>Workshop</t>
  </si>
  <si>
    <t>Sprint Task 4.5: requesting parts</t>
  </si>
  <si>
    <t>Belt inspection:</t>
  </si>
  <si>
    <t>sprint Task 4.6: Fixing the robot manipulator 3D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</si>
</sst>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1.5840277777777776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1.375</c:v>
                </c:pt>
                <c:pt idx="4">
                  <c:v>0.76041666666666652</c:v>
                </c:pt>
                <c:pt idx="5">
                  <c:v>2.1666666666666665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1.7298611111111108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1.5625</c:v>
                </c:pt>
                <c:pt idx="4">
                  <c:v>1.0104166666666665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1.7298611111111108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1.5625</c:v>
                </c:pt>
                <c:pt idx="4">
                  <c:v>1.0104166666666665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0.41736111111111107</c:v>
                </c:pt>
                <c:pt idx="1">
                  <c:v>0.12499999999999999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2.125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5.2083333333333329E-2</c:v>
                </c:pt>
                <c:pt idx="9">
                  <c:v>3.125E-2</c:v>
                </c:pt>
                <c:pt idx="10">
                  <c:v>0.25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0.16666666666666666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42" sqref="B42"/>
    </sheetView>
  </sheetViews>
  <sheetFormatPr defaultColWidth="12.6171875" defaultRowHeight="15" customHeight="1" x14ac:dyDescent="0.45"/>
  <cols>
    <col min="1" max="1" width="11.7109375" customWidth="1"/>
    <col min="2" max="2" width="35" customWidth="1"/>
    <col min="3" max="3" width="20.1875" customWidth="1"/>
    <col min="4" max="4" width="7.6171875" customWidth="1"/>
    <col min="5" max="5" width="18.6171875" customWidth="1"/>
    <col min="6" max="6" width="30.6171875" customWidth="1"/>
    <col min="7" max="7" width="20" customWidth="1"/>
  </cols>
  <sheetData>
    <row r="1" spans="1:7" ht="14.25" customHeight="1" x14ac:dyDescent="0.55000000000000004">
      <c r="A1" s="1" t="s">
        <v>0</v>
      </c>
      <c r="B1" s="1" t="s">
        <v>1</v>
      </c>
    </row>
    <row r="2" spans="1:7" ht="14.25" customHeight="1" x14ac:dyDescent="0.45"/>
    <row r="3" spans="1:7" ht="14.25" customHeight="1" x14ac:dyDescent="0.45"/>
    <row r="4" spans="1:7" ht="14.25" customHeight="1" x14ac:dyDescent="0.55000000000000004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55000000000000004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55000000000000004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55000000000000004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55000000000000004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55000000000000004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55000000000000004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55000000000000004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55000000000000004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55000000000000004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55000000000000004">
      <c r="A14" s="7" t="s">
        <v>31</v>
      </c>
      <c r="B14" s="4" t="s">
        <v>32</v>
      </c>
      <c r="C14" s="33"/>
    </row>
    <row r="15" spans="1:7" ht="14.25" customHeight="1" x14ac:dyDescent="0.55000000000000004">
      <c r="A15" s="7" t="s">
        <v>33</v>
      </c>
      <c r="B15" s="4" t="s">
        <v>34</v>
      </c>
      <c r="C15" s="33"/>
    </row>
    <row r="16" spans="1:7" ht="14.25" customHeight="1" x14ac:dyDescent="0.55000000000000004">
      <c r="A16" s="7" t="s">
        <v>35</v>
      </c>
      <c r="B16" s="4" t="s">
        <v>36</v>
      </c>
      <c r="C16" s="33"/>
    </row>
    <row r="17" spans="1:6" ht="14.25" customHeight="1" x14ac:dyDescent="0.55000000000000004">
      <c r="A17" s="7" t="s">
        <v>37</v>
      </c>
      <c r="B17" s="7" t="s">
        <v>38</v>
      </c>
      <c r="C17" s="33"/>
    </row>
    <row r="18" spans="1:6" ht="14.25" customHeight="1" x14ac:dyDescent="0.55000000000000004">
      <c r="A18" s="7" t="s">
        <v>39</v>
      </c>
      <c r="B18" s="7" t="s">
        <v>40</v>
      </c>
      <c r="C18" s="33"/>
    </row>
    <row r="19" spans="1:6" ht="14.25" customHeight="1" x14ac:dyDescent="0.55000000000000004">
      <c r="A19" s="7" t="s">
        <v>41</v>
      </c>
      <c r="B19" s="4" t="s">
        <v>42</v>
      </c>
      <c r="C19" s="33"/>
    </row>
    <row r="20" spans="1:6" ht="14.25" customHeight="1" x14ac:dyDescent="0.55000000000000004">
      <c r="A20" s="7" t="s">
        <v>43</v>
      </c>
      <c r="B20" s="4" t="s">
        <v>44</v>
      </c>
      <c r="C20" s="33"/>
    </row>
    <row r="21" spans="1:6" ht="14.25" customHeight="1" x14ac:dyDescent="0.55000000000000004">
      <c r="A21" s="7" t="s">
        <v>45</v>
      </c>
      <c r="B21" s="4" t="s">
        <v>46</v>
      </c>
      <c r="C21" s="33"/>
    </row>
    <row r="22" spans="1:6" ht="14.25" customHeight="1" x14ac:dyDescent="0.55000000000000004">
      <c r="A22" s="7" t="s">
        <v>47</v>
      </c>
      <c r="B22" s="4" t="s">
        <v>48</v>
      </c>
      <c r="C22" s="33"/>
    </row>
    <row r="23" spans="1:6" ht="14.25" customHeight="1" x14ac:dyDescent="0.55000000000000004">
      <c r="A23" s="7" t="s">
        <v>49</v>
      </c>
      <c r="B23" s="4" t="s">
        <v>50</v>
      </c>
      <c r="C23" s="33"/>
      <c r="F23" s="6"/>
    </row>
    <row r="24" spans="1:6" ht="14.25" customHeight="1" x14ac:dyDescent="0.55000000000000004">
      <c r="A24" s="7" t="s">
        <v>51</v>
      </c>
      <c r="B24" s="4" t="s">
        <v>52</v>
      </c>
      <c r="C24" s="33"/>
      <c r="F24" s="6"/>
    </row>
    <row r="25" spans="1:6" ht="14.25" customHeight="1" x14ac:dyDescent="0.55000000000000004">
      <c r="A25" s="7" t="s">
        <v>53</v>
      </c>
      <c r="B25" s="4" t="s">
        <v>54</v>
      </c>
      <c r="C25" s="33"/>
      <c r="F25" s="6"/>
    </row>
    <row r="26" spans="1:6" ht="14.25" customHeight="1" x14ac:dyDescent="0.55000000000000004">
      <c r="A26" s="7" t="s">
        <v>55</v>
      </c>
      <c r="B26" s="4" t="s">
        <v>56</v>
      </c>
      <c r="C26" s="33"/>
      <c r="F26" s="6"/>
    </row>
    <row r="27" spans="1:6" ht="14.25" customHeight="1" x14ac:dyDescent="0.55000000000000004">
      <c r="A27" s="7" t="s">
        <v>57</v>
      </c>
      <c r="B27" s="4" t="s">
        <v>58</v>
      </c>
      <c r="C27" s="33"/>
      <c r="F27" s="1"/>
    </row>
    <row r="28" spans="1:6" ht="14.25" customHeight="1" x14ac:dyDescent="0.55000000000000004">
      <c r="A28" s="7" t="s">
        <v>59</v>
      </c>
      <c r="B28" s="7" t="s">
        <v>60</v>
      </c>
      <c r="C28" s="33"/>
      <c r="F28" s="6"/>
    </row>
    <row r="29" spans="1:6" ht="14.25" customHeight="1" x14ac:dyDescent="0.55000000000000004">
      <c r="A29" s="7" t="s">
        <v>61</v>
      </c>
      <c r="B29" s="4" t="s">
        <v>62</v>
      </c>
      <c r="C29" s="33"/>
    </row>
    <row r="30" spans="1:6" ht="14.25" customHeight="1" x14ac:dyDescent="0.55000000000000004">
      <c r="A30" s="7" t="s">
        <v>63</v>
      </c>
      <c r="B30" s="4" t="s">
        <v>186</v>
      </c>
      <c r="C30" s="33"/>
    </row>
    <row r="31" spans="1:6" ht="14.25" customHeight="1" x14ac:dyDescent="0.55000000000000004">
      <c r="A31" s="7" t="s">
        <v>64</v>
      </c>
      <c r="B31" s="4" t="s">
        <v>191</v>
      </c>
      <c r="C31" s="33"/>
    </row>
    <row r="32" spans="1:6" ht="14.25" customHeight="1" x14ac:dyDescent="0.55000000000000004">
      <c r="A32" s="7" t="s">
        <v>65</v>
      </c>
      <c r="B32" s="4" t="s">
        <v>192</v>
      </c>
      <c r="C32" s="33"/>
    </row>
    <row r="33" spans="1:3" ht="14.25" customHeight="1" x14ac:dyDescent="0.55000000000000004">
      <c r="A33" s="7" t="s">
        <v>66</v>
      </c>
      <c r="B33" s="4" t="s">
        <v>193</v>
      </c>
      <c r="C33" s="33"/>
    </row>
    <row r="34" spans="1:3" ht="14.25" customHeight="1" x14ac:dyDescent="0.55000000000000004">
      <c r="A34" s="7" t="s">
        <v>67</v>
      </c>
      <c r="B34" s="4"/>
      <c r="C34" s="33"/>
    </row>
    <row r="35" spans="1:3" ht="14.25" customHeight="1" x14ac:dyDescent="0.55000000000000004">
      <c r="A35" s="4" t="s">
        <v>68</v>
      </c>
      <c r="B35" s="4"/>
      <c r="C35" s="33"/>
    </row>
    <row r="36" spans="1:3" ht="14.25" customHeight="1" x14ac:dyDescent="0.55000000000000004">
      <c r="A36" s="4" t="s">
        <v>69</v>
      </c>
      <c r="B36" s="4"/>
      <c r="C36" s="33"/>
    </row>
    <row r="37" spans="1:3" ht="14.25" customHeight="1" x14ac:dyDescent="0.55000000000000004">
      <c r="A37" s="7" t="s">
        <v>70</v>
      </c>
      <c r="B37" s="4"/>
      <c r="C37" s="33"/>
    </row>
    <row r="38" spans="1:3" ht="14.25" customHeight="1" x14ac:dyDescent="0.55000000000000004">
      <c r="A38" s="7" t="s">
        <v>71</v>
      </c>
      <c r="B38" s="4"/>
      <c r="C38" s="33"/>
    </row>
    <row r="39" spans="1:3" ht="14.25" customHeight="1" x14ac:dyDescent="0.55000000000000004">
      <c r="A39" s="4" t="s">
        <v>72</v>
      </c>
      <c r="B39" s="4"/>
      <c r="C39" s="33"/>
    </row>
    <row r="40" spans="1:3" ht="14.25" customHeight="1" x14ac:dyDescent="0.55000000000000004">
      <c r="A40" s="4" t="s">
        <v>73</v>
      </c>
      <c r="B40" s="4"/>
      <c r="C40" s="33"/>
    </row>
    <row r="41" spans="1:3" ht="14.25" customHeight="1" x14ac:dyDescent="0.55000000000000004">
      <c r="A41" s="7" t="s">
        <v>74</v>
      </c>
      <c r="B41" s="4"/>
      <c r="C41" s="33"/>
    </row>
    <row r="42" spans="1:3" ht="14.25" customHeight="1" x14ac:dyDescent="0.55000000000000004">
      <c r="A42" s="7" t="s">
        <v>75</v>
      </c>
      <c r="B42" s="4"/>
      <c r="C42" s="33"/>
    </row>
    <row r="43" spans="1:3" ht="14.25" customHeight="1" x14ac:dyDescent="0.55000000000000004">
      <c r="A43" s="4" t="s">
        <v>76</v>
      </c>
      <c r="B43" s="4"/>
      <c r="C43" s="33"/>
    </row>
    <row r="44" spans="1:3" ht="14.25" customHeight="1" x14ac:dyDescent="0.55000000000000004">
      <c r="A44" s="4" t="s">
        <v>77</v>
      </c>
      <c r="B44" s="4"/>
      <c r="C44" s="33"/>
    </row>
    <row r="45" spans="1:3" ht="14.25" customHeight="1" x14ac:dyDescent="0.55000000000000004">
      <c r="A45" s="7" t="s">
        <v>78</v>
      </c>
      <c r="B45" s="4"/>
      <c r="C45" s="33"/>
    </row>
    <row r="46" spans="1:3" ht="14.25" customHeight="1" x14ac:dyDescent="0.55000000000000004">
      <c r="A46" s="4" t="s">
        <v>79</v>
      </c>
      <c r="B46" s="4"/>
      <c r="C46" s="33"/>
    </row>
    <row r="47" spans="1:3" ht="14.25" customHeight="1" x14ac:dyDescent="0.55000000000000004">
      <c r="A47" s="7" t="s">
        <v>80</v>
      </c>
      <c r="B47" s="4"/>
      <c r="C47" s="33"/>
    </row>
    <row r="48" spans="1:3" ht="14.25" customHeight="1" x14ac:dyDescent="0.55000000000000004">
      <c r="A48" s="4" t="s">
        <v>81</v>
      </c>
      <c r="B48" s="4"/>
      <c r="C48" s="33"/>
    </row>
    <row r="49" spans="1:3" ht="14.25" customHeight="1" x14ac:dyDescent="0.55000000000000004">
      <c r="A49" s="7" t="s">
        <v>82</v>
      </c>
      <c r="B49" s="4"/>
      <c r="C49" s="33"/>
    </row>
    <row r="50" spans="1:3" ht="14.25" customHeight="1" x14ac:dyDescent="0.55000000000000004">
      <c r="A50" s="4" t="s">
        <v>83</v>
      </c>
      <c r="B50" s="4"/>
      <c r="C50" s="33"/>
    </row>
    <row r="51" spans="1:3" ht="14.25" customHeight="1" x14ac:dyDescent="0.55000000000000004">
      <c r="A51" s="7" t="s">
        <v>84</v>
      </c>
      <c r="B51" s="4"/>
      <c r="C51" s="33"/>
    </row>
    <row r="52" spans="1:3" ht="14.25" customHeight="1" x14ac:dyDescent="0.55000000000000004">
      <c r="A52" s="4" t="s">
        <v>85</v>
      </c>
      <c r="B52" s="4"/>
      <c r="C52" s="33"/>
    </row>
    <row r="53" spans="1:3" ht="14.25" customHeight="1" x14ac:dyDescent="0.55000000000000004">
      <c r="A53" s="7" t="s">
        <v>86</v>
      </c>
      <c r="B53" s="4"/>
      <c r="C53" s="33"/>
    </row>
    <row r="54" spans="1:3" ht="14.25" customHeight="1" x14ac:dyDescent="0.55000000000000004">
      <c r="A54" s="4" t="s">
        <v>87</v>
      </c>
      <c r="B54" s="4"/>
      <c r="C54" s="33"/>
    </row>
    <row r="55" spans="1:3" ht="14.25" customHeight="1" x14ac:dyDescent="0.55000000000000004">
      <c r="A55" s="7" t="s">
        <v>88</v>
      </c>
      <c r="B55" s="4"/>
      <c r="C55" s="33"/>
    </row>
    <row r="56" spans="1:3" ht="14.25" customHeight="1" x14ac:dyDescent="0.55000000000000004">
      <c r="A56" s="4" t="s">
        <v>89</v>
      </c>
      <c r="B56" s="4"/>
      <c r="C56" s="33"/>
    </row>
    <row r="57" spans="1:3" ht="14.25" customHeight="1" x14ac:dyDescent="0.55000000000000004">
      <c r="A57" s="7" t="s">
        <v>90</v>
      </c>
      <c r="B57" s="4"/>
      <c r="C57" s="33"/>
    </row>
    <row r="58" spans="1:3" ht="14.25" customHeight="1" x14ac:dyDescent="0.55000000000000004">
      <c r="A58" s="4" t="s">
        <v>91</v>
      </c>
      <c r="B58" s="4"/>
      <c r="C58" s="33"/>
    </row>
    <row r="59" spans="1:3" ht="14.25" customHeight="1" x14ac:dyDescent="0.55000000000000004">
      <c r="A59" s="7" t="s">
        <v>92</v>
      </c>
      <c r="B59" s="4"/>
      <c r="C59" s="33"/>
    </row>
    <row r="60" spans="1:3" ht="14.25" customHeight="1" x14ac:dyDescent="0.55000000000000004">
      <c r="A60" s="4" t="s">
        <v>93</v>
      </c>
      <c r="B60" s="4"/>
      <c r="C60" s="33"/>
    </row>
    <row r="61" spans="1:3" ht="14.25" customHeight="1" x14ac:dyDescent="0.55000000000000004">
      <c r="A61" s="7" t="s">
        <v>94</v>
      </c>
      <c r="B61" s="4"/>
      <c r="C61" s="33"/>
    </row>
    <row r="62" spans="1:3" ht="14.25" customHeight="1" x14ac:dyDescent="0.55000000000000004">
      <c r="A62" s="7" t="s">
        <v>95</v>
      </c>
      <c r="B62" s="4"/>
      <c r="C62" s="33"/>
    </row>
    <row r="63" spans="1:3" ht="14.25" customHeight="1" x14ac:dyDescent="0.55000000000000004">
      <c r="A63" s="7" t="s">
        <v>96</v>
      </c>
      <c r="B63" s="4"/>
      <c r="C63" s="33"/>
    </row>
    <row r="64" spans="1:3" ht="14.25" customHeight="1" x14ac:dyDescent="0.55000000000000004">
      <c r="A64" s="7" t="s">
        <v>97</v>
      </c>
      <c r="B64" s="4"/>
      <c r="C64" s="33"/>
    </row>
    <row r="65" spans="1:3" ht="14.25" customHeight="1" x14ac:dyDescent="0.55000000000000004">
      <c r="A65" s="7" t="s">
        <v>98</v>
      </c>
      <c r="B65" s="4"/>
      <c r="C65" s="33"/>
    </row>
    <row r="66" spans="1:3" ht="14.25" customHeight="1" x14ac:dyDescent="0.55000000000000004">
      <c r="A66" s="7" t="s">
        <v>99</v>
      </c>
      <c r="B66" s="4"/>
      <c r="C66" s="33"/>
    </row>
    <row r="67" spans="1:3" ht="14.25" customHeight="1" x14ac:dyDescent="0.55000000000000004">
      <c r="A67" s="7" t="s">
        <v>100</v>
      </c>
      <c r="B67" s="4"/>
      <c r="C67" s="33"/>
    </row>
    <row r="68" spans="1:3" ht="14.25" customHeight="1" x14ac:dyDescent="0.55000000000000004">
      <c r="A68" s="7" t="s">
        <v>101</v>
      </c>
      <c r="B68" s="4"/>
      <c r="C68" s="33"/>
    </row>
    <row r="69" spans="1:3" ht="14.25" customHeight="1" x14ac:dyDescent="0.55000000000000004">
      <c r="A69" s="7" t="s">
        <v>102</v>
      </c>
      <c r="B69" s="4"/>
      <c r="C69" s="33"/>
    </row>
    <row r="70" spans="1:3" ht="14.25" customHeight="1" x14ac:dyDescent="0.55000000000000004">
      <c r="A70" s="7" t="s">
        <v>103</v>
      </c>
      <c r="B70" s="4"/>
      <c r="C70" s="33"/>
    </row>
    <row r="71" spans="1:3" ht="14.25" customHeight="1" x14ac:dyDescent="0.55000000000000004">
      <c r="A71" s="7" t="s">
        <v>104</v>
      </c>
      <c r="B71" s="4"/>
      <c r="C71" s="33"/>
    </row>
    <row r="72" spans="1:3" ht="14.25" customHeight="1" x14ac:dyDescent="0.55000000000000004">
      <c r="A72" s="7" t="s">
        <v>105</v>
      </c>
      <c r="B72" s="4"/>
      <c r="C72" s="33"/>
    </row>
    <row r="73" spans="1:3" ht="14.25" customHeight="1" x14ac:dyDescent="0.55000000000000004">
      <c r="A73" s="7" t="s">
        <v>106</v>
      </c>
      <c r="B73" s="4"/>
      <c r="C73" s="33"/>
    </row>
    <row r="74" spans="1:3" ht="14.25" customHeight="1" x14ac:dyDescent="0.55000000000000004">
      <c r="A74" s="7" t="s">
        <v>107</v>
      </c>
      <c r="B74" s="4"/>
      <c r="C74" s="33"/>
    </row>
    <row r="75" spans="1:3" ht="14.25" customHeight="1" x14ac:dyDescent="0.55000000000000004">
      <c r="A75" s="7" t="s">
        <v>108</v>
      </c>
      <c r="B75" s="4"/>
      <c r="C75" s="33"/>
    </row>
    <row r="76" spans="1:3" ht="14.25" customHeight="1" x14ac:dyDescent="0.55000000000000004">
      <c r="A76" s="7" t="s">
        <v>109</v>
      </c>
      <c r="B76" s="4"/>
      <c r="C76" s="33"/>
    </row>
    <row r="77" spans="1:3" ht="14.25" customHeight="1" x14ac:dyDescent="0.55000000000000004">
      <c r="A77" s="7" t="s">
        <v>110</v>
      </c>
      <c r="B77" s="4"/>
      <c r="C77" s="33"/>
    </row>
    <row r="78" spans="1:3" ht="14.25" customHeight="1" x14ac:dyDescent="0.55000000000000004">
      <c r="A78" s="7" t="s">
        <v>111</v>
      </c>
      <c r="B78" s="4"/>
      <c r="C78" s="33"/>
    </row>
    <row r="79" spans="1:3" ht="14.25" customHeight="1" x14ac:dyDescent="0.55000000000000004">
      <c r="A79" s="7" t="s">
        <v>112</v>
      </c>
      <c r="B79" s="4"/>
      <c r="C79" s="33"/>
    </row>
    <row r="80" spans="1:3" ht="14.25" customHeight="1" x14ac:dyDescent="0.55000000000000004">
      <c r="A80" s="7" t="s">
        <v>113</v>
      </c>
      <c r="B80" s="4"/>
      <c r="C80" s="33"/>
    </row>
    <row r="81" spans="1:3" ht="14.25" customHeight="1" x14ac:dyDescent="0.55000000000000004">
      <c r="A81" s="7" t="s">
        <v>114</v>
      </c>
      <c r="B81" s="4"/>
      <c r="C81" s="33"/>
    </row>
    <row r="82" spans="1:3" ht="14.25" customHeight="1" x14ac:dyDescent="0.55000000000000004">
      <c r="A82" s="7" t="s">
        <v>115</v>
      </c>
      <c r="B82" s="4"/>
      <c r="C82" s="33"/>
    </row>
    <row r="83" spans="1:3" ht="14.25" customHeight="1" x14ac:dyDescent="0.55000000000000004">
      <c r="A83" s="7" t="s">
        <v>116</v>
      </c>
      <c r="B83" s="4"/>
      <c r="C83" s="33"/>
    </row>
    <row r="84" spans="1:3" ht="14.25" customHeight="1" x14ac:dyDescent="0.55000000000000004">
      <c r="A84" s="7" t="s">
        <v>117</v>
      </c>
      <c r="B84" s="4"/>
      <c r="C84" s="33"/>
    </row>
    <row r="85" spans="1:3" ht="14.25" customHeight="1" x14ac:dyDescent="0.55000000000000004">
      <c r="A85" s="7" t="s">
        <v>118</v>
      </c>
      <c r="B85" s="4"/>
      <c r="C85" s="33"/>
    </row>
    <row r="86" spans="1:3" ht="14.25" customHeight="1" x14ac:dyDescent="0.55000000000000004">
      <c r="A86" s="7" t="s">
        <v>119</v>
      </c>
      <c r="B86" s="4"/>
      <c r="C86" s="33"/>
    </row>
    <row r="87" spans="1:3" ht="14.25" customHeight="1" x14ac:dyDescent="0.55000000000000004">
      <c r="A87" s="7" t="s">
        <v>120</v>
      </c>
      <c r="B87" s="4"/>
      <c r="C87" s="33"/>
    </row>
    <row r="88" spans="1:3" ht="14.25" customHeight="1" x14ac:dyDescent="0.55000000000000004">
      <c r="A88" s="7" t="s">
        <v>121</v>
      </c>
      <c r="B88" s="4"/>
      <c r="C88" s="33"/>
    </row>
    <row r="89" spans="1:3" ht="14.25" customHeight="1" x14ac:dyDescent="0.55000000000000004">
      <c r="A89" s="7" t="s">
        <v>122</v>
      </c>
      <c r="B89" s="4"/>
      <c r="C89" s="33"/>
    </row>
    <row r="90" spans="1:3" ht="14.25" customHeight="1" x14ac:dyDescent="0.55000000000000004">
      <c r="A90" s="7" t="s">
        <v>123</v>
      </c>
      <c r="B90" s="4"/>
      <c r="C90" s="33"/>
    </row>
    <row r="91" spans="1:3" ht="14.25" customHeight="1" x14ac:dyDescent="0.55000000000000004">
      <c r="A91" s="7" t="s">
        <v>124</v>
      </c>
      <c r="B91" s="4"/>
      <c r="C91" s="33"/>
    </row>
    <row r="92" spans="1:3" ht="14.25" customHeight="1" x14ac:dyDescent="0.55000000000000004">
      <c r="A92" s="7" t="s">
        <v>125</v>
      </c>
      <c r="B92" s="4"/>
      <c r="C92" s="33"/>
    </row>
    <row r="93" spans="1:3" ht="14.25" customHeight="1" x14ac:dyDescent="0.55000000000000004">
      <c r="A93" s="7" t="s">
        <v>126</v>
      </c>
      <c r="B93" s="4"/>
      <c r="C93" s="33"/>
    </row>
    <row r="94" spans="1:3" ht="14.25" customHeight="1" x14ac:dyDescent="0.55000000000000004">
      <c r="A94" s="7" t="s">
        <v>127</v>
      </c>
      <c r="B94" s="4"/>
      <c r="C94" s="33"/>
    </row>
    <row r="95" spans="1:3" ht="14.25" customHeight="1" x14ac:dyDescent="0.55000000000000004">
      <c r="A95" s="7" t="s">
        <v>128</v>
      </c>
      <c r="B95" s="4"/>
      <c r="C95" s="33"/>
    </row>
    <row r="96" spans="1:3" ht="14.25" customHeight="1" x14ac:dyDescent="0.55000000000000004">
      <c r="A96" s="7" t="s">
        <v>129</v>
      </c>
      <c r="B96" s="4"/>
      <c r="C96" s="33"/>
    </row>
    <row r="97" spans="1:3" ht="14.25" customHeight="1" x14ac:dyDescent="0.55000000000000004">
      <c r="A97" s="7" t="s">
        <v>130</v>
      </c>
      <c r="B97" s="4"/>
      <c r="C97" s="33"/>
    </row>
    <row r="98" spans="1:3" ht="14.25" customHeight="1" x14ac:dyDescent="0.55000000000000004">
      <c r="A98" s="7" t="s">
        <v>131</v>
      </c>
      <c r="B98" s="4"/>
      <c r="C98" s="33"/>
    </row>
    <row r="99" spans="1:3" ht="14.25" customHeight="1" x14ac:dyDescent="0.55000000000000004">
      <c r="A99" s="7" t="s">
        <v>132</v>
      </c>
      <c r="B99" s="4"/>
      <c r="C99" s="33"/>
    </row>
    <row r="100" spans="1:3" ht="14.25" customHeight="1" x14ac:dyDescent="0.55000000000000004">
      <c r="A100" s="7" t="s">
        <v>133</v>
      </c>
      <c r="B100" s="4"/>
      <c r="C100" s="33"/>
    </row>
    <row r="101" spans="1:3" ht="14.25" customHeight="1" x14ac:dyDescent="0.55000000000000004">
      <c r="A101" s="7" t="s">
        <v>134</v>
      </c>
      <c r="B101" s="7"/>
      <c r="C101" s="33"/>
    </row>
    <row r="102" spans="1:3" ht="14.25" customHeight="1" x14ac:dyDescent="0.55000000000000004">
      <c r="A102" s="7" t="s">
        <v>135</v>
      </c>
      <c r="B102" s="4"/>
      <c r="C102" s="33"/>
    </row>
    <row r="103" spans="1:3" ht="14.25" customHeight="1" x14ac:dyDescent="0.55000000000000004">
      <c r="A103" s="7" t="s">
        <v>136</v>
      </c>
      <c r="B103" s="4"/>
      <c r="C103" s="33"/>
    </row>
    <row r="104" spans="1:3" ht="14.25" customHeight="1" x14ac:dyDescent="0.55000000000000004">
      <c r="A104" s="7" t="s">
        <v>137</v>
      </c>
      <c r="B104" s="4"/>
      <c r="C104" s="33"/>
    </row>
    <row r="105" spans="1:3" ht="14.25" customHeight="1" x14ac:dyDescent="0.55000000000000004">
      <c r="A105" s="7" t="s">
        <v>138</v>
      </c>
      <c r="B105" s="4"/>
      <c r="C105" s="33"/>
    </row>
    <row r="106" spans="1:3" ht="14.25" customHeight="1" x14ac:dyDescent="0.55000000000000004">
      <c r="A106" s="7" t="s">
        <v>139</v>
      </c>
      <c r="B106" s="4"/>
      <c r="C106" s="33"/>
    </row>
    <row r="107" spans="1:3" ht="14.25" customHeight="1" x14ac:dyDescent="0.55000000000000004">
      <c r="A107" s="7" t="s">
        <v>140</v>
      </c>
      <c r="B107" s="4"/>
      <c r="C107" s="33"/>
    </row>
    <row r="108" spans="1:3" ht="14.25" customHeight="1" x14ac:dyDescent="0.55000000000000004">
      <c r="A108" s="7" t="s">
        <v>141</v>
      </c>
      <c r="B108" s="4"/>
      <c r="C108" s="33"/>
    </row>
    <row r="109" spans="1:3" ht="14.25" customHeight="1" x14ac:dyDescent="0.55000000000000004">
      <c r="A109" s="7" t="s">
        <v>142</v>
      </c>
      <c r="B109" s="4"/>
      <c r="C109" s="33"/>
    </row>
    <row r="110" spans="1:3" ht="14.25" customHeight="1" x14ac:dyDescent="0.55000000000000004">
      <c r="A110" s="7" t="s">
        <v>143</v>
      </c>
      <c r="B110" s="4"/>
      <c r="C110" s="33"/>
    </row>
    <row r="111" spans="1:3" ht="14.25" customHeight="1" x14ac:dyDescent="0.55000000000000004">
      <c r="A111" s="7" t="s">
        <v>144</v>
      </c>
      <c r="B111" s="4"/>
      <c r="C111" s="33"/>
    </row>
    <row r="112" spans="1:3" ht="14.25" customHeight="1" x14ac:dyDescent="0.55000000000000004">
      <c r="A112" s="7" t="s">
        <v>145</v>
      </c>
      <c r="B112" s="4"/>
      <c r="C112" s="33"/>
    </row>
    <row r="113" spans="1:3" ht="14.25" customHeight="1" x14ac:dyDescent="0.55000000000000004">
      <c r="A113" s="7" t="s">
        <v>146</v>
      </c>
      <c r="B113" s="4"/>
      <c r="C113" s="33"/>
    </row>
    <row r="114" spans="1:3" ht="14.25" customHeight="1" x14ac:dyDescent="0.55000000000000004">
      <c r="A114" s="7" t="s">
        <v>147</v>
      </c>
      <c r="B114" s="4"/>
      <c r="C114" s="33"/>
    </row>
    <row r="115" spans="1:3" ht="14.25" customHeight="1" x14ac:dyDescent="0.55000000000000004">
      <c r="A115" s="7" t="s">
        <v>148</v>
      </c>
      <c r="B115" s="4"/>
      <c r="C115" s="33"/>
    </row>
    <row r="116" spans="1:3" ht="14.25" customHeight="1" x14ac:dyDescent="0.55000000000000004">
      <c r="A116" s="7" t="s">
        <v>149</v>
      </c>
      <c r="B116" s="4"/>
      <c r="C116" s="33"/>
    </row>
    <row r="117" spans="1:3" ht="14.25" customHeight="1" x14ac:dyDescent="0.55000000000000004">
      <c r="A117" s="7" t="s">
        <v>150</v>
      </c>
      <c r="B117" s="4"/>
      <c r="C117" s="33"/>
    </row>
    <row r="118" spans="1:3" ht="14.25" customHeight="1" x14ac:dyDescent="0.55000000000000004">
      <c r="A118" s="7" t="s">
        <v>151</v>
      </c>
      <c r="B118" s="4"/>
      <c r="C118" s="33"/>
    </row>
    <row r="119" spans="1:3" ht="14.25" customHeight="1" x14ac:dyDescent="0.55000000000000004">
      <c r="A119" s="7" t="s">
        <v>152</v>
      </c>
      <c r="B119" s="4"/>
      <c r="C119" s="33"/>
    </row>
    <row r="120" spans="1:3" ht="14.25" customHeight="1" x14ac:dyDescent="0.55000000000000004">
      <c r="A120" s="7" t="s">
        <v>153</v>
      </c>
      <c r="B120" s="4"/>
      <c r="C120" s="33"/>
    </row>
    <row r="121" spans="1:3" ht="14.25" customHeight="1" x14ac:dyDescent="0.55000000000000004">
      <c r="A121" s="7" t="s">
        <v>154</v>
      </c>
      <c r="B121" s="4"/>
      <c r="C121" s="33"/>
    </row>
    <row r="122" spans="1:3" ht="14.25" customHeight="1" x14ac:dyDescent="0.55000000000000004">
      <c r="A122" s="8"/>
      <c r="B122" s="3" t="s">
        <v>155</v>
      </c>
      <c r="C122" s="39">
        <f>SUM(C5:C35)</f>
        <v>35</v>
      </c>
    </row>
    <row r="123" spans="1:3" ht="14.25" customHeight="1" x14ac:dyDescent="0.55000000000000004">
      <c r="B123" s="3" t="s">
        <v>156</v>
      </c>
      <c r="C123" s="39">
        <f>G13-C122</f>
        <v>0</v>
      </c>
    </row>
    <row r="124" spans="1:3" ht="14.25" customHeight="1" x14ac:dyDescent="0.55000000000000004">
      <c r="A124" s="1"/>
    </row>
    <row r="125" spans="1:3" ht="14.25" customHeight="1" x14ac:dyDescent="0.45"/>
    <row r="126" spans="1:3" ht="14.25" customHeight="1" x14ac:dyDescent="0.45"/>
    <row r="127" spans="1:3" ht="14.25" customHeight="1" x14ac:dyDescent="0.45"/>
    <row r="128" spans="1:3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G13" sqref="G13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INDEX(Participants,1,2)</f>
        <v>Serkan Efe Durusu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4">
        <v>4.2361111111111106E-2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0.125</v>
      </c>
      <c r="F11" s="44">
        <v>0.41666666666666669</v>
      </c>
      <c r="G11" s="44">
        <v>0.125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">
        <v>190</v>
      </c>
      <c r="C13" s="10"/>
      <c r="D13" s="11"/>
      <c r="E13" s="44"/>
      <c r="F13" s="44"/>
      <c r="G13" s="44">
        <v>0.125</v>
      </c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0.33402777777777776</v>
      </c>
      <c r="D128" s="46">
        <f t="shared" si="0"/>
        <v>0.20833333333333331</v>
      </c>
      <c r="E128" s="46">
        <f t="shared" si="0"/>
        <v>0.20833333333333331</v>
      </c>
      <c r="F128" s="46">
        <f t="shared" si="0"/>
        <v>0.5</v>
      </c>
      <c r="G128" s="46">
        <f t="shared" si="0"/>
        <v>0.33333333333333331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0.33402777777777776</v>
      </c>
      <c r="D130" s="39">
        <f>SUM(D128,C128)</f>
        <v>0.54236111111111107</v>
      </c>
      <c r="E130" s="39">
        <f>SUM(E128,C128,D128)</f>
        <v>0.75069444444444433</v>
      </c>
      <c r="F130" s="39">
        <f>SUM(C128:F128)</f>
        <v>1.2506944444444443</v>
      </c>
      <c r="G130" s="39">
        <f>SUM(C128:G128)</f>
        <v>1.5840277777777776</v>
      </c>
      <c r="H130" s="39">
        <f>SUM(C128:H128)</f>
        <v>1.5840277777777776</v>
      </c>
      <c r="I130" s="39">
        <f>SUM(C128:I128)</f>
        <v>1.5840277777777776</v>
      </c>
      <c r="J130" s="39">
        <f>SUM(C128:J128)</f>
        <v>1.5840277777777776</v>
      </c>
      <c r="K130" s="39">
        <f>SUM(C128:K128)</f>
        <v>1.5840277777777776</v>
      </c>
      <c r="L130" s="39">
        <f>SUM(C128:L128)</f>
        <v>1.5840277777777776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5.499305555555555</v>
      </c>
      <c r="D131" s="39">
        <f>Parameters!$G$9-D130</f>
        <v>5.290972222222222</v>
      </c>
      <c r="E131" s="39">
        <f>Parameters!$G$9-E130</f>
        <v>5.0826388888888889</v>
      </c>
      <c r="F131" s="39">
        <f>Parameters!$G$9-F130</f>
        <v>4.5826388888888889</v>
      </c>
      <c r="G131" s="39">
        <f>Parameters!$G$9-G130</f>
        <v>4.249305555555555</v>
      </c>
      <c r="H131" s="39">
        <f>Parameters!$G$9-H130</f>
        <v>4.249305555555555</v>
      </c>
      <c r="I131" s="39">
        <f>Parameters!$G$9-I130</f>
        <v>4.249305555555555</v>
      </c>
      <c r="J131" s="39">
        <f>Parameters!$G$9-J130</f>
        <v>4.249305555555555</v>
      </c>
      <c r="K131" s="39">
        <f>Parameters!$G$9-K130</f>
        <v>4.249305555555555</v>
      </c>
      <c r="L131" s="39">
        <f>Parameters!$G$9-L130</f>
        <v>4.249305555555555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topLeftCell="B3" zoomScale="79" zoomScaleNormal="70" workbookViewId="0">
      <selection activeCell="G15" sqref="G15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INDEX(Participants,2,2)</f>
        <v>Ismail Elmasry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>
        <v>2.0833333333333332E-2</v>
      </c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>
        <v>2.0833333333333332E-2</v>
      </c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>
        <v>0.125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27"/>
      <c r="D32" s="45"/>
      <c r="E32" s="45"/>
      <c r="F32" s="45"/>
      <c r="G32" s="45">
        <v>2.0833333333333332E-2</v>
      </c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55000000000000004">
      <c r="B33" s="18" t="str">
        <f t="array" ref="B33">INDEX(Tasks,28,2)</f>
        <v>Belt inspection:</v>
      </c>
      <c r="C33" s="27"/>
      <c r="D33" s="45"/>
      <c r="E33" s="45"/>
      <c r="F33" s="45"/>
      <c r="G33" s="45">
        <v>2.0833333333333332E-2</v>
      </c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27"/>
      <c r="D34" s="45"/>
      <c r="E34" s="45"/>
      <c r="F34" s="45"/>
      <c r="G34" s="45">
        <v>0.16666666666666666</v>
      </c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55000000000000004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0.42708333333333337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2.1666666666666665</v>
      </c>
      <c r="H130" s="39">
        <f>SUM(C128:H128)</f>
        <v>2.1666666666666665</v>
      </c>
      <c r="I130" s="39">
        <f>SUM(C128:I128)</f>
        <v>2.1666666666666665</v>
      </c>
      <c r="J130" s="39">
        <f>SUM(C128:J128)</f>
        <v>2.1666666666666665</v>
      </c>
      <c r="K130" s="39">
        <f>SUM(C128:K128)</f>
        <v>2.1666666666666665</v>
      </c>
      <c r="L130" s="39">
        <f>SUM(C128:L128)</f>
        <v>2.1666666666666665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3.6666666666666665</v>
      </c>
      <c r="H131" s="39">
        <f>Parameters!$G$9-H130</f>
        <v>3.6666666666666665</v>
      </c>
      <c r="I131" s="39">
        <f>Parameters!$G$9-I130</f>
        <v>3.6666666666666665</v>
      </c>
      <c r="J131" s="39">
        <f>Parameters!$G$9-J130</f>
        <v>3.6666666666666665</v>
      </c>
      <c r="K131" s="39">
        <f>Parameters!$G$9-K130</f>
        <v>3.6666666666666665</v>
      </c>
      <c r="L131" s="39">
        <f>Parameters!$G$9-L130</f>
        <v>3.6666666666666665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163</v>
      </c>
      <c r="B2" s="1" t="str">
        <f t="array" ref="B2">INDEX(Participants,3,2)</f>
        <v>can Işmar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O24" sqref="O24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INDEX(Participants,4,2)</f>
        <v>Marios Papalouka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>
        <v>0.16666666666666666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55000000000000004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55000000000000004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55000000000000004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55000000000000004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55000000000000004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55000000000000004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55000000000000004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55000000000000004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0.375</v>
      </c>
      <c r="G128" s="46">
        <f t="shared" si="0"/>
        <v>0.25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55000000000000004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1.125</v>
      </c>
      <c r="G130" s="39">
        <f>SUM(C128:G128)</f>
        <v>1.375</v>
      </c>
      <c r="H130" s="39">
        <f>SUM(C128:H128)</f>
        <v>1.375</v>
      </c>
      <c r="I130" s="39">
        <f>SUM(C128:I128)</f>
        <v>1.375</v>
      </c>
      <c r="J130" s="39">
        <f>SUM(C128:J128)</f>
        <v>1.375</v>
      </c>
      <c r="K130" s="39">
        <f>SUM(C128:K128)</f>
        <v>1.375</v>
      </c>
      <c r="L130" s="39">
        <f>SUM(C128:L128)</f>
        <v>1.375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4.708333333333333</v>
      </c>
      <c r="G131" s="39">
        <f>Parameters!$G$9-G130</f>
        <v>4.458333333333333</v>
      </c>
      <c r="H131" s="39">
        <f>Parameters!$G$9-H130</f>
        <v>4.458333333333333</v>
      </c>
      <c r="I131" s="39">
        <f>Parameters!$G$9-I130</f>
        <v>4.458333333333333</v>
      </c>
      <c r="J131" s="39">
        <f>Parameters!$G$9-J130</f>
        <v>4.458333333333333</v>
      </c>
      <c r="K131" s="39">
        <f>Parameters!$G$9-K130</f>
        <v>4.458333333333333</v>
      </c>
      <c r="L131" s="39">
        <f>Parameters!$G$9-L130</f>
        <v>4.458333333333333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F16" sqref="F16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INDEX(Participants,5,2)</f>
        <v>Metehan Topaç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0.76041666666666652</v>
      </c>
      <c r="H130" s="39">
        <f>SUM(C128:H128)</f>
        <v>0.76041666666666652</v>
      </c>
      <c r="I130" s="39">
        <f>SUM(C128:I128)</f>
        <v>0.76041666666666652</v>
      </c>
      <c r="J130" s="39">
        <f>SUM(C128:J128)</f>
        <v>0.76041666666666652</v>
      </c>
      <c r="K130" s="39">
        <f>SUM(C128:K128)</f>
        <v>0.76041666666666652</v>
      </c>
      <c r="L130" s="39">
        <f>SUM(C128:L128)</f>
        <v>0.76041666666666652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5.0729166666666661</v>
      </c>
      <c r="H131" s="39">
        <f>Parameters!$G$9-H130</f>
        <v>5.0729166666666661</v>
      </c>
      <c r="I131" s="39">
        <f>Parameters!$G$9-I130</f>
        <v>5.0729166666666661</v>
      </c>
      <c r="J131" s="39">
        <f>Parameters!$G$9-J130</f>
        <v>5.0729166666666661</v>
      </c>
      <c r="K131" s="39">
        <f>Parameters!$G$9-K130</f>
        <v>5.0729166666666661</v>
      </c>
      <c r="L131" s="39">
        <f>Parameters!$G$9-L130</f>
        <v>5.0729166666666661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E12" sqref="E1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171875" defaultRowHeight="15" customHeight="1" x14ac:dyDescent="0.45"/>
  <cols>
    <col min="1" max="1" width="7.6171875" customWidth="1"/>
    <col min="2" max="2" width="63.09375" customWidth="1"/>
    <col min="3" max="13" width="7.6171875" customWidth="1"/>
    <col min="14" max="14" width="9" customWidth="1"/>
  </cols>
  <sheetData>
    <row r="1" spans="2:14" ht="14.25" customHeight="1" x14ac:dyDescent="0.45"/>
    <row r="2" spans="2:14" ht="14.25" customHeight="1" x14ac:dyDescent="0.55000000000000004">
      <c r="B2" s="3" t="s">
        <v>170</v>
      </c>
    </row>
    <row r="3" spans="2:14" ht="14.25" customHeight="1" x14ac:dyDescent="0.45"/>
    <row r="4" spans="2:14" ht="14.25" customHeight="1" x14ac:dyDescent="0.45"/>
    <row r="5" spans="2:14" ht="14.25" customHeight="1" x14ac:dyDescent="0.55000000000000004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55000000000000004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0.29236111111111107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2.0833333333333332E-2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0.41736111111111107</v>
      </c>
      <c r="N6" s="50" t="str">
        <f t="array" ref="N6">IF(INDEX(Tasks,1,3)&lt;&gt;"",100*M6/INDEX(Tasks,1,3),"")</f>
        <v/>
      </c>
    </row>
    <row r="7" spans="2:14" ht="14.25" customHeight="1" x14ac:dyDescent="0.55000000000000004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2.0833333333333332E-2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0.12499999999999999</v>
      </c>
      <c r="N7" s="50" t="str">
        <f t="array" ref="N7">IF(INDEX(Tasks,2,3)&lt;&gt;"",100*M7/INDEX(Tasks,2,3),"")</f>
        <v/>
      </c>
    </row>
    <row r="8" spans="2:14" ht="14.25" customHeight="1" x14ac:dyDescent="0.55000000000000004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2.0833333333333332E-2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8.3333333333333329E-2</v>
      </c>
      <c r="N8" s="50" t="str">
        <f t="array" ref="N8">IF(INDEX(Tasks,1,3)&lt;&gt;"",100*M8/INDEX(Tasks,1,3),"")</f>
        <v/>
      </c>
    </row>
    <row r="9" spans="2:14" ht="14.25" customHeight="1" x14ac:dyDescent="0.55000000000000004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55000000000000004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0.72916666666666663</v>
      </c>
      <c r="D10" s="48">
        <f>SUM('Serkan Efe Durusu'!D10,'Ismail Elmasry'!D10,'can Işmar'!D10,'Marios Papalouka'!D10,'Metehan Topaç'!D10,'Celine Zanders '!D10)</f>
        <v>0.41666666666666663</v>
      </c>
      <c r="E10" s="48">
        <f>SUM('Serkan Efe Durusu'!E10,'Ismail Elmasry'!E10,'can Işmar'!E10,'Marios Papalouka'!E10,'Metehan Topaç'!E10,'Celine Zanders '!E10)</f>
        <v>0.43749999999999994</v>
      </c>
      <c r="F10" s="48">
        <f>SUM('Serkan Efe Durusu'!F10,'Ismail Elmasry'!F10,'can Işmar'!F10,'Marios Papalouka'!F10,'Metehan Topaç'!F10,'Celine Zanders '!F10)</f>
        <v>0.25</v>
      </c>
      <c r="G10" s="48">
        <f>SUM('Serkan Efe Durusu'!G10,'Ismail Elmasry'!G10,'can Işmar'!G10,'Marios Papalouka'!G10,'Metehan Topaç'!G10,'Celine Zanders '!G10)</f>
        <v>0.29166666666666663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2.125</v>
      </c>
      <c r="N10" s="50" t="str">
        <f t="array" ref="N10">IF(INDEX(Tasks,1,3)&lt;&gt;"",100*M10/INDEX(Tasks,1,3),"")</f>
        <v/>
      </c>
    </row>
    <row r="11" spans="2:14" ht="14.25" customHeight="1" x14ac:dyDescent="0.55000000000000004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0.39583333333333331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0.47916666666666663</v>
      </c>
      <c r="F11" s="48">
        <f>SUM('Serkan Efe Durusu'!F11,'Ismail Elmasry'!F11,'can Işmar'!F11,'Marios Papalouka'!F11,'Metehan Topaç'!F11,'Celine Zanders '!F11)</f>
        <v>0.625</v>
      </c>
      <c r="G11" s="48">
        <f>SUM('Serkan Efe Durusu'!G11,'Ismail Elmasry'!G11,'can Işmar'!G11,'Marios Papalouka'!G11,'Metehan Topaç'!G11,'Celine Zanders '!G11)</f>
        <v>0.29166666666666663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55000000000000004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0.22916666666666666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55000000000000004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0.125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0.14583333333333334</v>
      </c>
      <c r="N13" s="50" t="str">
        <f t="array" ref="N13">IF(INDEX(Tasks,2,3)&lt;&gt;"",100*M13/INDEX(Tasks,2,3),"")</f>
        <v/>
      </c>
    </row>
    <row r="14" spans="2:14" ht="14.25" customHeight="1" x14ac:dyDescent="0.55000000000000004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55000000000000004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3.125E-2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3.125E-2</v>
      </c>
      <c r="N15" s="50" t="str">
        <f t="array" ref="N15">IF(INDEX(Tasks,2,3)&lt;&gt;"",100*M15/INDEX(Tasks,2,3),"")</f>
        <v/>
      </c>
    </row>
    <row r="16" spans="2:14" ht="14.25" customHeight="1" x14ac:dyDescent="0.55000000000000004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0.25</v>
      </c>
      <c r="N16" s="50" t="str">
        <f t="array" ref="N16">IF(INDEX(Tasks,1,3)&lt;&gt;"",100*M16/INDEX(Tasks,1,3),"")</f>
        <v/>
      </c>
    </row>
    <row r="17" spans="2:14" ht="14.25" customHeight="1" x14ac:dyDescent="0.55000000000000004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55000000000000004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55000000000000004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55000000000000004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55000000000000004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55000000000000004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0.16666666666666666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0.16666666666666666</v>
      </c>
      <c r="N22" s="50" t="str">
        <f t="array" ref="N22">IF(INDEX(Tasks,1,3)&lt;&gt;"",100*M22/INDEX(Tasks,1,3),"")</f>
        <v/>
      </c>
    </row>
    <row r="23" spans="2:14" ht="14.25" customHeight="1" x14ac:dyDescent="0.55000000000000004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55000000000000004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55000000000000004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55000000000000004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55000000000000004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55000000000000004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55000000000000004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55000000000000004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3.125E-2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0.19791666666666666</v>
      </c>
      <c r="N30" s="50" t="str">
        <f t="array" ref="N30">IF(INDEX(Tasks,1,3)&lt;&gt;"",100*M30/INDEX(Tasks,1,3),"")</f>
        <v/>
      </c>
    </row>
    <row r="31" spans="2:14" ht="14.25" customHeight="1" x14ac:dyDescent="0.55000000000000004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55000000000000004">
      <c r="B32" s="17" t="str">
        <f t="array" ref="B32">INDEX(Tasks, 27, 2)</f>
        <v>Sprint Task 4.5: requesting parts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2.0833333333333332E-2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2.0833333333333332E-2</v>
      </c>
      <c r="N32" s="50" t="str">
        <f t="array" ref="N32">IF(INDEX(Tasks,1,3)&lt;&gt;"",100*M32/INDEX(Tasks,1,3),"")</f>
        <v/>
      </c>
    </row>
    <row r="33" spans="2:14" ht="14.25" customHeight="1" x14ac:dyDescent="0.55000000000000004">
      <c r="B33" s="17" t="str">
        <f t="array" ref="B33">INDEX(Tasks, 28, 2)</f>
        <v>Belt inspection: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2.0833333333333332E-2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2.0833333333333332E-2</v>
      </c>
      <c r="N33" s="50" t="str">
        <f t="array" ref="N33">IF(INDEX(Tasks,2,3)&lt;&gt;"",100*M33/INDEX(Tasks,2,3),"")</f>
        <v/>
      </c>
    </row>
    <row r="34" spans="2:14" ht="14.25" customHeight="1" x14ac:dyDescent="0.55000000000000004">
      <c r="B34" s="17" t="str">
        <f t="array" ref="B34">INDEX(Tasks, 29, 2)</f>
        <v>sprint Task 4.6: Fixing the robot manipulator 3D mesh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0.16666666666666666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0.16666666666666666</v>
      </c>
      <c r="N34" s="50" t="str">
        <f t="array" ref="N34">IF(INDEX(Tasks,1,3)&lt;&gt;"",100*M34/INDEX(Tasks,1,3),"")</f>
        <v/>
      </c>
    </row>
    <row r="35" spans="2:14" ht="14.25" customHeight="1" x14ac:dyDescent="0.55000000000000004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55000000000000004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55000000000000004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55000000000000004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55000000000000004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55000000000000004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55000000000000004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55000000000000004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55000000000000004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55000000000000004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55000000000000004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55000000000000004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55000000000000004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55000000000000004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55000000000000004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55000000000000004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55000000000000004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55000000000000004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55000000000000004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55000000000000004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55000000000000004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55000000000000004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55000000000000004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55000000000000004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55000000000000004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55000000000000004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55000000000000004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55000000000000004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55000000000000004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55000000000000004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55000000000000004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55000000000000004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55000000000000004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55000000000000004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55000000000000004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55000000000000004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55000000000000004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55000000000000004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55000000000000004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55000000000000004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55000000000000004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55000000000000004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55000000000000004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55000000000000004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55000000000000004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55000000000000004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55000000000000004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55000000000000004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55000000000000004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55000000000000004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55000000000000004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55000000000000004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55000000000000004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55000000000000004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55000000000000004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55000000000000004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55000000000000004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55000000000000004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55000000000000004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55000000000000004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55000000000000004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55000000000000004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55000000000000004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55000000000000004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55000000000000004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55000000000000004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55000000000000004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55000000000000004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55000000000000004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55000000000000004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55000000000000004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55000000000000004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55000000000000004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55000000000000004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55000000000000004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55000000000000004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55000000000000004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55000000000000004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55000000000000004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55000000000000004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55000000000000004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55000000000000004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55000000000000004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55000000000000004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55000000000000004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55000000000000004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55000000000000004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55000000000000004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45"/>
    <row r="124" spans="2:14" ht="14.25" customHeight="1" x14ac:dyDescent="0.45"/>
    <row r="125" spans="2:14" ht="14.25" customHeight="1" x14ac:dyDescent="0.45"/>
    <row r="126" spans="2:14" ht="14.25" customHeight="1" x14ac:dyDescent="0.45"/>
    <row r="127" spans="2:14" ht="14.25" customHeight="1" x14ac:dyDescent="0.45"/>
    <row r="128" spans="2:14" ht="14.25" customHeight="1" x14ac:dyDescent="0.45"/>
    <row r="129" spans="2:13" ht="14.25" customHeight="1" x14ac:dyDescent="0.45"/>
    <row r="130" spans="2:13" ht="14.25" customHeight="1" x14ac:dyDescent="0.45"/>
    <row r="131" spans="2:13" ht="14.25" customHeight="1" x14ac:dyDescent="0.45"/>
    <row r="132" spans="2:13" ht="14.25" customHeight="1" x14ac:dyDescent="0.45"/>
    <row r="133" spans="2:13" ht="14.25" customHeight="1" x14ac:dyDescent="0.45">
      <c r="B133" s="25"/>
    </row>
    <row r="134" spans="2:13" ht="14.25" customHeight="1" x14ac:dyDescent="0.55000000000000004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55000000000000004">
      <c r="B135" s="1" t="str">
        <f t="array" ref="B135">INDEX(Participants,1,2)</f>
        <v>Serkan Efe Durusu</v>
      </c>
      <c r="C135" s="44">
        <f>'Serkan Efe Durusu'!C128</f>
        <v>0.33402777777777776</v>
      </c>
      <c r="D135" s="44">
        <f>'Serkan Efe Durusu'!D128</f>
        <v>0.20833333333333331</v>
      </c>
      <c r="E135" s="44">
        <f>'Serkan Efe Durusu'!E128</f>
        <v>0.20833333333333331</v>
      </c>
      <c r="F135" s="44">
        <f>'Serkan Efe Durusu'!F128</f>
        <v>0.5</v>
      </c>
      <c r="G135" s="44">
        <f>'Serkan Efe Durusu'!G128</f>
        <v>0.33333333333333331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1.5840277777777776</v>
      </c>
    </row>
    <row r="136" spans="2:13" ht="14.25" customHeight="1" x14ac:dyDescent="0.55000000000000004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55000000000000004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55000000000000004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0.375</v>
      </c>
      <c r="G138" s="44">
        <f>'Marios Papalouka'!G128</f>
        <v>0.25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1.375</v>
      </c>
    </row>
    <row r="139" spans="2:13" ht="14.25" customHeight="1" x14ac:dyDescent="0.55000000000000004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0.76041666666666652</v>
      </c>
    </row>
    <row r="140" spans="2:13" ht="14.25" customHeight="1" x14ac:dyDescent="0.55000000000000004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0.42708333333333337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2.1666666666666665</v>
      </c>
    </row>
    <row r="141" spans="2:13" ht="14.25" customHeight="1" x14ac:dyDescent="0.55000000000000004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55000000000000004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55000000000000004">
      <c r="C143" s="54">
        <f t="shared" ref="C143:L143" si="2">SUM(C135:C142)</f>
        <v>1.7298611111111108</v>
      </c>
      <c r="D143" s="54">
        <f t="shared" si="2"/>
        <v>1.3645833333333333</v>
      </c>
      <c r="E143" s="54">
        <f t="shared" si="2"/>
        <v>1.3229166666666665</v>
      </c>
      <c r="F143" s="54">
        <f t="shared" si="2"/>
        <v>1.5625</v>
      </c>
      <c r="G143" s="54">
        <f t="shared" si="2"/>
        <v>1.0104166666666665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6.9902777777777771</v>
      </c>
    </row>
    <row r="144" spans="2:13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I Elmasry</cp:lastModifiedBy>
  <cp:revision/>
  <dcterms:created xsi:type="dcterms:W3CDTF">2009-09-09T15:38:31Z</dcterms:created>
  <dcterms:modified xsi:type="dcterms:W3CDTF">2022-05-29T20:57:37Z</dcterms:modified>
  <cp:category/>
  <cp:contentStatus/>
</cp:coreProperties>
</file>