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9A6FFD0D-F353-477A-9936-DCC46F947FD4}" xr6:coauthVersionLast="45" xr6:coauthVersionMax="45" xr10:uidLastSave="{00000000-0000-0000-0000-000000000000}"/>
  <bookViews>
    <workbookView xWindow="-120" yWindow="-120" windowWidth="20730" windowHeight="11160" xr2:uid="{76A7845B-2A80-4FD5-96C5-E5A342A24998}"/>
  </bookViews>
  <sheets>
    <sheet name="November" sheetId="3" r:id="rId1"/>
    <sheet name="Oktober" sheetId="1" r:id="rId2"/>
    <sheet name="Sheet2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8" i="3" l="1"/>
  <c r="G35" i="3"/>
  <c r="G36" i="3" s="1"/>
  <c r="F35" i="3"/>
  <c r="F36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F22" i="3"/>
  <c r="F13" i="3"/>
  <c r="F34" i="3"/>
  <c r="F33" i="3"/>
  <c r="F32" i="3"/>
  <c r="F31" i="3"/>
  <c r="F30" i="3"/>
  <c r="F29" i="3"/>
  <c r="F28" i="3"/>
  <c r="F27" i="3"/>
  <c r="F26" i="3"/>
  <c r="F25" i="3"/>
  <c r="F24" i="3"/>
  <c r="F23" i="3"/>
  <c r="F21" i="3"/>
  <c r="F20" i="3"/>
  <c r="F19" i="3"/>
  <c r="F18" i="3"/>
  <c r="F17" i="3"/>
  <c r="F16" i="3"/>
  <c r="F15" i="3"/>
  <c r="F14" i="3"/>
  <c r="F12" i="3"/>
  <c r="F11" i="3"/>
  <c r="F10" i="3"/>
  <c r="F9" i="3"/>
  <c r="F8" i="3"/>
  <c r="I6" i="3"/>
  <c r="G6" i="3"/>
  <c r="G7" i="3" s="1"/>
  <c r="G8" i="3" s="1"/>
  <c r="G9" i="3" s="1"/>
  <c r="G10" i="3" s="1"/>
  <c r="G5" i="3"/>
  <c r="D5" i="3"/>
  <c r="G11" i="3" l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7" i="3" s="1"/>
  <c r="F55" i="3"/>
  <c r="I7" i="3"/>
  <c r="J14" i="1"/>
  <c r="I14" i="1"/>
  <c r="I13" i="1"/>
  <c r="I12" i="1"/>
  <c r="G52" i="1"/>
  <c r="I7" i="1"/>
  <c r="I6" i="1"/>
  <c r="G51" i="1"/>
  <c r="D5" i="1"/>
  <c r="F48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2" i="1"/>
  <c r="F21" i="2"/>
  <c r="F20" i="2"/>
  <c r="F19" i="2"/>
  <c r="F18" i="2"/>
  <c r="F17" i="2"/>
  <c r="F16" i="2"/>
  <c r="H16" i="2" s="1"/>
  <c r="F15" i="2"/>
  <c r="F14" i="2"/>
  <c r="F13" i="2"/>
  <c r="F12" i="2"/>
  <c r="F11" i="2"/>
  <c r="F10" i="2"/>
  <c r="F9" i="2"/>
  <c r="F8" i="2"/>
  <c r="F7" i="2"/>
  <c r="F6" i="2"/>
  <c r="F23" i="2" s="1"/>
  <c r="G23" i="2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56" i="3" l="1"/>
  <c r="G55" i="3"/>
  <c r="F47" i="1"/>
  <c r="F46" i="1"/>
  <c r="F8" i="1"/>
  <c r="G5" i="1"/>
  <c r="G6" i="1" s="1"/>
  <c r="G7" i="1" s="1"/>
  <c r="F10" i="1"/>
  <c r="F11" i="1"/>
  <c r="F13" i="1"/>
  <c r="F14" i="1"/>
  <c r="F15" i="1"/>
  <c r="F45" i="1"/>
  <c r="F49" i="1"/>
  <c r="F9" i="1"/>
  <c r="G8" i="1" l="1"/>
  <c r="G9" i="1" s="1"/>
  <c r="G10" i="1" s="1"/>
  <c r="G11" i="1" s="1"/>
  <c r="F51" i="1"/>
  <c r="G12" i="1" l="1"/>
  <c r="G13" i="1" s="1"/>
  <c r="G14" i="1" s="1"/>
  <c r="G15" i="1" s="1"/>
  <c r="G16" i="1" l="1"/>
  <c r="G17" i="1" s="1"/>
  <c r="G18" i="1" s="1"/>
  <c r="G19" i="1" s="1"/>
  <c r="G20" i="1" s="1"/>
  <c r="G21" i="1" s="1"/>
  <c r="G22" i="1" s="1"/>
  <c r="G23" i="1" s="1"/>
  <c r="G24" i="1" s="1"/>
  <c r="G25" i="1" l="1"/>
  <c r="G26" i="1" s="1"/>
  <c r="G27" i="1" s="1"/>
  <c r="G28" i="1" s="1"/>
  <c r="G29" i="1" s="1"/>
  <c r="G30" i="1" l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</calcChain>
</file>

<file path=xl/sharedStrings.xml><?xml version="1.0" encoding="utf-8"?>
<sst xmlns="http://schemas.openxmlformats.org/spreadsheetml/2006/main" count="152" uniqueCount="90">
  <si>
    <t>Tabungan</t>
  </si>
  <si>
    <t>Cicilan</t>
  </si>
  <si>
    <t>Kebutuhan sehar-hari</t>
  </si>
  <si>
    <t>Uang Ortu</t>
  </si>
  <si>
    <t>Dana darurat</t>
  </si>
  <si>
    <t>Bulanan</t>
  </si>
  <si>
    <t>Rumah</t>
  </si>
  <si>
    <t>Karut kredit</t>
  </si>
  <si>
    <t>Token Listrik</t>
  </si>
  <si>
    <t>Rekening Air</t>
  </si>
  <si>
    <t>Beli Ikan</t>
  </si>
  <si>
    <t>Beli sayuran</t>
  </si>
  <si>
    <t>Air Minum</t>
  </si>
  <si>
    <t>Makan  di Kantor</t>
  </si>
  <si>
    <t>Daftar Kebutuhan</t>
  </si>
  <si>
    <t>Nama Kebutuhan</t>
  </si>
  <si>
    <t>Satuan</t>
  </si>
  <si>
    <t>Harga</t>
  </si>
  <si>
    <t>Total</t>
  </si>
  <si>
    <t>Ket.</t>
  </si>
  <si>
    <t>Pemasukan</t>
  </si>
  <si>
    <t>Pengeluaran</t>
  </si>
  <si>
    <t>Jumlah</t>
  </si>
  <si>
    <t>Sisa</t>
  </si>
  <si>
    <t>Potongan</t>
  </si>
  <si>
    <t>Air Minum di Kantor</t>
  </si>
  <si>
    <t>buat baju Rp. 400.000 + uang kuliah 2.100.000</t>
  </si>
  <si>
    <t>Uang Mudik</t>
  </si>
  <si>
    <t>Bensin</t>
  </si>
  <si>
    <t>Oleh - oleh</t>
  </si>
  <si>
    <t>Tak terduga</t>
  </si>
  <si>
    <t>TUNKIR</t>
  </si>
  <si>
    <t>GAPOK</t>
  </si>
  <si>
    <t>U. MAKAN</t>
  </si>
  <si>
    <t>KSM</t>
  </si>
  <si>
    <t>tahu</t>
  </si>
  <si>
    <t>tempe</t>
  </si>
  <si>
    <t>kankung</t>
  </si>
  <si>
    <t>wortel</t>
  </si>
  <si>
    <t>kentang</t>
  </si>
  <si>
    <t>jagung</t>
  </si>
  <si>
    <t>bihun</t>
  </si>
  <si>
    <t>timun</t>
  </si>
  <si>
    <t>krupuk</t>
  </si>
  <si>
    <t>Bumbu dapur</t>
  </si>
  <si>
    <t>Garam</t>
  </si>
  <si>
    <t>Gula</t>
  </si>
  <si>
    <t>Micin</t>
  </si>
  <si>
    <t>Royco</t>
  </si>
  <si>
    <t>Sajiku Nasgor</t>
  </si>
  <si>
    <t>Sajiku Tepung krispi</t>
  </si>
  <si>
    <t>Kecap</t>
  </si>
  <si>
    <t>Saos</t>
  </si>
  <si>
    <t>minyak goreng</t>
  </si>
  <si>
    <t>rempah-rempah</t>
  </si>
  <si>
    <t>Cabe</t>
  </si>
  <si>
    <t>Tomat</t>
  </si>
  <si>
    <t>bawang Merah</t>
  </si>
  <si>
    <t>Bawang putih</t>
  </si>
  <si>
    <t>Kemiri</t>
  </si>
  <si>
    <t>Jintar</t>
  </si>
  <si>
    <t>ketumbar</t>
  </si>
  <si>
    <t>lengkuas + serei</t>
  </si>
  <si>
    <t>santan</t>
  </si>
  <si>
    <t>Gula Merah</t>
  </si>
  <si>
    <t>daun Bawang + seledri</t>
  </si>
  <si>
    <t>Gas</t>
  </si>
  <si>
    <t>DAFTAR PENCAPAIAN KEBUTUHAN
BULAN OKTOBER</t>
  </si>
  <si>
    <t>Baju batik DWP Rp. 155000</t>
  </si>
  <si>
    <t>kuota</t>
  </si>
  <si>
    <t>oli motor</t>
  </si>
  <si>
    <t>bensin motor</t>
  </si>
  <si>
    <t>air minum</t>
  </si>
  <si>
    <t>gas</t>
  </si>
  <si>
    <t>sabun cuci dan pewangi baju</t>
  </si>
  <si>
    <t>kuliah</t>
  </si>
  <si>
    <t>telur</t>
  </si>
  <si>
    <t>ikan</t>
  </si>
  <si>
    <t>tomat</t>
  </si>
  <si>
    <t>minnyak goreng</t>
  </si>
  <si>
    <t>bumbu masak</t>
  </si>
  <si>
    <t>Sayur</t>
  </si>
  <si>
    <t>daun bawang</t>
  </si>
  <si>
    <t>bawang putih &amp; merah</t>
  </si>
  <si>
    <t>buah</t>
  </si>
  <si>
    <t>lain-lain</t>
  </si>
  <si>
    <t>odol</t>
  </si>
  <si>
    <t>skin care &amp; bady care</t>
  </si>
  <si>
    <t>tabungan</t>
  </si>
  <si>
    <t>mama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</si>
</sst>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[$Rp-3809]* #,##0.00_-;\-[$Rp-3809]* #,##0.00_-;_-[$Rp-3809]* &quot;-&quot;??_-;_-@_-"/>
    <numFmt numFmtId="165" formatCode="_-[$Rp-3809]* #,##0_-;\-[$Rp-3809]* #,##0_-;_-[$Rp-3809]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164" fontId="0" fillId="0" borderId="1" xfId="1" applyNumberFormat="1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164" fontId="0" fillId="0" borderId="13" xfId="1" applyNumberFormat="1" applyFont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165" fontId="0" fillId="0" borderId="1" xfId="0" applyNumberFormat="1" applyBorder="1" applyAlignment="1">
      <alignment vertical="center"/>
    </xf>
    <xf numFmtId="0" fontId="4" fillId="0" borderId="5" xfId="0" applyFont="1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/>
    </xf>
    <xf numFmtId="165" fontId="2" fillId="2" borderId="9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vertical="center"/>
    </xf>
    <xf numFmtId="165" fontId="0" fillId="0" borderId="13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0" fillId="0" borderId="5" xfId="0" applyBorder="1" applyAlignment="1">
      <alignment vertical="center"/>
    </xf>
    <xf numFmtId="165" fontId="0" fillId="3" borderId="1" xfId="0" applyNumberFormat="1" applyFill="1" applyBorder="1" applyAlignment="1">
      <alignment vertical="center"/>
    </xf>
    <xf numFmtId="0" fontId="0" fillId="3" borderId="5" xfId="0" applyFill="1" applyBorder="1" applyAlignment="1">
      <alignment vertical="center"/>
    </xf>
    <xf numFmtId="165" fontId="0" fillId="0" borderId="9" xfId="0" applyNumberFormat="1" applyBorder="1" applyAlignment="1">
      <alignment vertical="center"/>
    </xf>
    <xf numFmtId="0" fontId="0" fillId="2" borderId="16" xfId="0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2" fillId="2" borderId="9" xfId="0" applyFont="1" applyFill="1" applyBorder="1" applyAlignment="1">
      <alignment horizontal="center" vertical="center"/>
    </xf>
    <xf numFmtId="0" fontId="0" fillId="2" borderId="16" xfId="0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165" fontId="0" fillId="5" borderId="13" xfId="0" applyNumberFormat="1" applyFill="1" applyBorder="1" applyAlignment="1">
      <alignment vertical="center"/>
    </xf>
    <xf numFmtId="0" fontId="0" fillId="0" borderId="23" xfId="0" applyBorder="1" applyAlignment="1">
      <alignment vertical="center"/>
    </xf>
    <xf numFmtId="164" fontId="0" fillId="6" borderId="1" xfId="1" applyNumberFormat="1" applyFont="1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165" fontId="0" fillId="6" borderId="1" xfId="0" applyNumberFormat="1" applyFill="1" applyBorder="1" applyAlignment="1">
      <alignment vertical="center"/>
    </xf>
    <xf numFmtId="165" fontId="0" fillId="6" borderId="22" xfId="0" applyNumberFormat="1" applyFill="1" applyBorder="1" applyAlignment="1">
      <alignment vertical="center"/>
    </xf>
    <xf numFmtId="0" fontId="0" fillId="6" borderId="5" xfId="0" applyFill="1" applyBorder="1" applyAlignment="1">
      <alignment vertical="center"/>
    </xf>
    <xf numFmtId="164" fontId="0" fillId="7" borderId="1" xfId="1" applyNumberFormat="1" applyFont="1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165" fontId="0" fillId="7" borderId="1" xfId="0" applyNumberFormat="1" applyFill="1" applyBorder="1" applyAlignment="1">
      <alignment vertical="center"/>
    </xf>
    <xf numFmtId="165" fontId="0" fillId="7" borderId="22" xfId="0" applyNumberFormat="1" applyFill="1" applyBorder="1" applyAlignment="1">
      <alignment vertical="center"/>
    </xf>
    <xf numFmtId="0" fontId="0" fillId="7" borderId="11" xfId="0" applyFill="1" applyBorder="1" applyAlignment="1">
      <alignment vertical="center"/>
    </xf>
    <xf numFmtId="0" fontId="0" fillId="7" borderId="5" xfId="0" applyFill="1" applyBorder="1" applyAlignment="1">
      <alignment vertical="center"/>
    </xf>
    <xf numFmtId="0" fontId="4" fillId="7" borderId="5" xfId="0" applyFont="1" applyFill="1" applyBorder="1" applyAlignment="1">
      <alignment vertical="center"/>
    </xf>
    <xf numFmtId="164" fontId="0" fillId="8" borderId="1" xfId="1" applyNumberFormat="1" applyFont="1" applyFill="1" applyBorder="1" applyAlignment="1">
      <alignment vertical="center"/>
    </xf>
    <xf numFmtId="0" fontId="0" fillId="8" borderId="1" xfId="0" applyFill="1" applyBorder="1" applyAlignment="1">
      <alignment horizontal="center" vertical="center"/>
    </xf>
    <xf numFmtId="165" fontId="0" fillId="8" borderId="1" xfId="0" applyNumberFormat="1" applyFill="1" applyBorder="1" applyAlignment="1">
      <alignment vertical="center"/>
    </xf>
    <xf numFmtId="165" fontId="0" fillId="8" borderId="22" xfId="0" applyNumberFormat="1" applyFill="1" applyBorder="1" applyAlignment="1">
      <alignment vertical="center"/>
    </xf>
    <xf numFmtId="0" fontId="0" fillId="8" borderId="24" xfId="0" applyFill="1" applyBorder="1" applyAlignment="1">
      <alignment vertical="center"/>
    </xf>
    <xf numFmtId="0" fontId="0" fillId="8" borderId="25" xfId="0" applyFill="1" applyBorder="1" applyAlignment="1">
      <alignment vertical="center"/>
    </xf>
    <xf numFmtId="0" fontId="0" fillId="8" borderId="26" xfId="0" applyFill="1" applyBorder="1" applyAlignment="1">
      <alignment vertical="center"/>
    </xf>
    <xf numFmtId="0" fontId="4" fillId="6" borderId="5" xfId="0" applyFont="1" applyFill="1" applyBorder="1" applyAlignment="1">
      <alignment vertical="center"/>
    </xf>
    <xf numFmtId="165" fontId="0" fillId="9" borderId="31" xfId="0" applyNumberFormat="1" applyFill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0" fillId="2" borderId="16" xfId="0" applyFill="1" applyBorder="1" applyAlignment="1">
      <alignment horizontal="left" vertical="center"/>
    </xf>
    <xf numFmtId="0" fontId="0" fillId="2" borderId="17" xfId="0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165" fontId="4" fillId="4" borderId="18" xfId="0" applyNumberFormat="1" applyFont="1" applyFill="1" applyBorder="1" applyAlignment="1">
      <alignment horizontal="center" vertical="center" wrapText="1"/>
    </xf>
    <xf numFmtId="165" fontId="4" fillId="4" borderId="19" xfId="0" applyNumberFormat="1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164" fontId="0" fillId="0" borderId="30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3" borderId="27" xfId="0" applyFill="1" applyBorder="1" applyAlignment="1">
      <alignment horizontal="left" vertical="center"/>
    </xf>
    <xf numFmtId="0" fontId="0" fillId="3" borderId="28" xfId="0" applyFill="1" applyBorder="1" applyAlignment="1">
      <alignment horizontal="left" vertical="center"/>
    </xf>
    <xf numFmtId="0" fontId="0" fillId="3" borderId="29" xfId="0" applyFill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0" fillId="8" borderId="1" xfId="0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0" borderId="32" xfId="0" applyBorder="1" applyAlignment="1">
      <alignment horizontal="center"/>
    </xf>
    <xf numFmtId="165" fontId="0" fillId="0" borderId="32" xfId="0" applyNumberFormat="1" applyBorder="1" applyAlignment="1">
      <alignment horizontal="center"/>
    </xf>
  </cellXfs>
  <cellStyles count="2">
    <cellStyle name="Currency" xfId="1" builtinId="4"/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5DADC-9B78-4727-8D99-B7A02329DBC6}">
  <dimension ref="A1:J56"/>
  <sheetViews>
    <sheetView tabSelected="1" topLeftCell="B27" workbookViewId="0">
      <selection activeCell="I12" sqref="I12:J15"/>
    </sheetView>
  </sheetViews>
  <sheetFormatPr defaultRowHeight="15" x14ac:dyDescent="0.25"/>
  <cols>
    <col min="1" max="5" width="27.140625" customWidth="1"/>
    <col min="6" max="6" width="15.5703125" style="2" bestFit="1" customWidth="1"/>
    <col min="7" max="7" width="15.5703125" style="2" customWidth="1"/>
    <col min="8" max="8" width="15.42578125" customWidth="1"/>
    <col min="9" max="9" width="16.5703125" bestFit="1" customWidth="1"/>
    <col min="10" max="10" width="15.5703125" bestFit="1" customWidth="1"/>
  </cols>
  <sheetData>
    <row r="1" spans="1:10" ht="30.75" customHeight="1" x14ac:dyDescent="0.25">
      <c r="A1" s="55" t="s">
        <v>67</v>
      </c>
      <c r="B1" s="56"/>
      <c r="C1" s="56"/>
      <c r="D1" s="56"/>
      <c r="E1" s="56"/>
      <c r="F1" s="56"/>
      <c r="G1" s="56"/>
      <c r="H1" s="56"/>
    </row>
    <row r="2" spans="1:10" ht="15.75" thickBot="1" x14ac:dyDescent="0.3"/>
    <row r="3" spans="1:10" x14ac:dyDescent="0.25">
      <c r="A3" s="63" t="s">
        <v>14</v>
      </c>
      <c r="B3" s="65" t="s">
        <v>15</v>
      </c>
      <c r="C3" s="65" t="s">
        <v>20</v>
      </c>
      <c r="D3" s="65" t="s">
        <v>21</v>
      </c>
      <c r="E3" s="65"/>
      <c r="F3" s="65"/>
      <c r="G3" s="65" t="s">
        <v>23</v>
      </c>
      <c r="H3" s="82" t="s">
        <v>19</v>
      </c>
    </row>
    <row r="4" spans="1:10" ht="15.75" thickBot="1" x14ac:dyDescent="0.3">
      <c r="A4" s="64"/>
      <c r="B4" s="66"/>
      <c r="C4" s="66"/>
      <c r="D4" s="28" t="s">
        <v>16</v>
      </c>
      <c r="E4" s="28" t="s">
        <v>17</v>
      </c>
      <c r="F4" s="17" t="s">
        <v>22</v>
      </c>
      <c r="G4" s="66"/>
      <c r="H4" s="83"/>
    </row>
    <row r="5" spans="1:10" x14ac:dyDescent="0.25">
      <c r="A5" s="30" t="s">
        <v>20</v>
      </c>
      <c r="B5" s="6"/>
      <c r="C5" s="7">
        <v>3134250</v>
      </c>
      <c r="D5" s="73">
        <f>SUM(C5:C7)</f>
        <v>6511050</v>
      </c>
      <c r="E5" s="18"/>
      <c r="F5" s="19"/>
      <c r="G5" s="19">
        <f>C5</f>
        <v>3134250</v>
      </c>
      <c r="H5" s="20" t="s">
        <v>31</v>
      </c>
    </row>
    <row r="6" spans="1:10" x14ac:dyDescent="0.25">
      <c r="A6" s="30"/>
      <c r="B6" s="6"/>
      <c r="C6" s="7">
        <v>2571800</v>
      </c>
      <c r="D6" s="74"/>
      <c r="E6" s="18"/>
      <c r="F6" s="19"/>
      <c r="G6" s="19">
        <f>G5+C6</f>
        <v>5706050</v>
      </c>
      <c r="H6" s="20" t="s">
        <v>32</v>
      </c>
      <c r="I6" s="1">
        <f>(C6*10)/100</f>
        <v>257180</v>
      </c>
    </row>
    <row r="7" spans="1:10" x14ac:dyDescent="0.25">
      <c r="A7" s="30"/>
      <c r="B7" s="6"/>
      <c r="C7" s="7">
        <v>805000</v>
      </c>
      <c r="D7" s="75"/>
      <c r="E7" s="18"/>
      <c r="F7" s="19"/>
      <c r="G7" s="32">
        <f>G6+C7</f>
        <v>6511050</v>
      </c>
      <c r="H7" s="20" t="s">
        <v>33</v>
      </c>
      <c r="I7" s="1">
        <f>I6+D5</f>
        <v>6768230</v>
      </c>
    </row>
    <row r="8" spans="1:10" x14ac:dyDescent="0.25">
      <c r="A8" s="31" t="s">
        <v>24</v>
      </c>
      <c r="B8" s="4"/>
      <c r="C8" s="5"/>
      <c r="D8" s="11">
        <v>1</v>
      </c>
      <c r="E8" s="21">
        <v>535000</v>
      </c>
      <c r="F8" s="14">
        <f>D8*E8</f>
        <v>535000</v>
      </c>
      <c r="G8" s="14">
        <f>G7-F8</f>
        <v>5976050</v>
      </c>
      <c r="H8" s="22"/>
    </row>
    <row r="9" spans="1:10" s="3" customFormat="1" x14ac:dyDescent="0.25">
      <c r="A9" s="12"/>
      <c r="B9" s="10"/>
      <c r="C9" s="13"/>
      <c r="D9" s="11">
        <v>1</v>
      </c>
      <c r="E9" s="14"/>
      <c r="F9" s="14">
        <f>D9*E9</f>
        <v>0</v>
      </c>
      <c r="G9" s="14">
        <f t="shared" ref="G9:G36" si="0">G8-F9</f>
        <v>5976050</v>
      </c>
      <c r="H9" s="15"/>
    </row>
    <row r="10" spans="1:10" x14ac:dyDescent="0.25">
      <c r="A10" s="62" t="s">
        <v>1</v>
      </c>
      <c r="B10" s="10" t="s">
        <v>6</v>
      </c>
      <c r="C10" s="13"/>
      <c r="D10" s="11">
        <v>1</v>
      </c>
      <c r="E10" s="14">
        <v>1293874</v>
      </c>
      <c r="F10" s="14">
        <f t="shared" ref="F10:F36" si="1">D10*E10</f>
        <v>1293874</v>
      </c>
      <c r="G10" s="14">
        <f t="shared" si="0"/>
        <v>4682176</v>
      </c>
      <c r="H10" s="22"/>
    </row>
    <row r="11" spans="1:10" x14ac:dyDescent="0.25">
      <c r="A11" s="62"/>
      <c r="B11" s="10" t="s">
        <v>7</v>
      </c>
      <c r="C11" s="5"/>
      <c r="D11" s="11">
        <v>1</v>
      </c>
      <c r="E11" s="14"/>
      <c r="F11" s="14">
        <f t="shared" si="1"/>
        <v>0</v>
      </c>
      <c r="G11" s="14">
        <f t="shared" si="0"/>
        <v>4682176</v>
      </c>
      <c r="H11" s="22"/>
    </row>
    <row r="12" spans="1:10" x14ac:dyDescent="0.25">
      <c r="A12" s="62"/>
      <c r="B12" s="10" t="s">
        <v>34</v>
      </c>
      <c r="C12" s="5"/>
      <c r="D12" s="11">
        <v>1</v>
      </c>
      <c r="E12" s="14">
        <v>1155000</v>
      </c>
      <c r="F12" s="14">
        <f t="shared" si="1"/>
        <v>1155000</v>
      </c>
      <c r="G12" s="14">
        <f t="shared" si="0"/>
        <v>3527176</v>
      </c>
      <c r="H12" s="22"/>
      <c r="I12" s="1"/>
    </row>
    <row r="13" spans="1:10" x14ac:dyDescent="0.25">
      <c r="A13" s="29"/>
      <c r="B13" s="10" t="s">
        <v>75</v>
      </c>
      <c r="C13" s="5"/>
      <c r="D13" s="11">
        <v>1</v>
      </c>
      <c r="E13" s="14">
        <v>500000</v>
      </c>
      <c r="F13" s="14">
        <f t="shared" si="1"/>
        <v>500000</v>
      </c>
      <c r="G13" s="14">
        <f t="shared" si="0"/>
        <v>3027176</v>
      </c>
      <c r="H13" s="22"/>
      <c r="I13" s="1"/>
    </row>
    <row r="14" spans="1:10" x14ac:dyDescent="0.25">
      <c r="A14" s="57" t="s">
        <v>2</v>
      </c>
      <c r="B14" s="10" t="s">
        <v>8</v>
      </c>
      <c r="C14" s="13"/>
      <c r="D14" s="11">
        <v>1</v>
      </c>
      <c r="E14" s="14">
        <v>150000</v>
      </c>
      <c r="F14" s="14">
        <f t="shared" si="1"/>
        <v>150000</v>
      </c>
      <c r="G14" s="14">
        <f t="shared" si="0"/>
        <v>2877176</v>
      </c>
      <c r="H14" s="22"/>
      <c r="I14" s="1"/>
    </row>
    <row r="15" spans="1:10" x14ac:dyDescent="0.25">
      <c r="A15" s="58"/>
      <c r="B15" s="10" t="s">
        <v>9</v>
      </c>
      <c r="C15" s="13"/>
      <c r="D15" s="11">
        <v>1</v>
      </c>
      <c r="E15" s="14">
        <v>58000</v>
      </c>
      <c r="F15" s="14">
        <f t="shared" si="1"/>
        <v>58000</v>
      </c>
      <c r="G15" s="14">
        <f t="shared" si="0"/>
        <v>2819176</v>
      </c>
      <c r="H15" s="22"/>
      <c r="I15" s="1"/>
      <c r="J15" s="1"/>
    </row>
    <row r="16" spans="1:10" ht="15.75" thickBot="1" x14ac:dyDescent="0.3">
      <c r="A16" s="58"/>
      <c r="B16" s="10" t="s">
        <v>69</v>
      </c>
      <c r="C16" s="13"/>
      <c r="D16" s="11">
        <v>1</v>
      </c>
      <c r="E16" s="14">
        <v>210000</v>
      </c>
      <c r="F16" s="14">
        <f t="shared" si="1"/>
        <v>210000</v>
      </c>
      <c r="G16" s="14">
        <f t="shared" si="0"/>
        <v>2609176</v>
      </c>
      <c r="H16" s="33"/>
    </row>
    <row r="17" spans="1:9" x14ac:dyDescent="0.25">
      <c r="A17" s="58"/>
      <c r="B17" s="84" t="s">
        <v>70</v>
      </c>
      <c r="C17" s="46"/>
      <c r="D17" s="47">
        <v>1</v>
      </c>
      <c r="E17" s="48">
        <v>60000</v>
      </c>
      <c r="F17" s="48">
        <f t="shared" si="1"/>
        <v>60000</v>
      </c>
      <c r="G17" s="14">
        <f t="shared" si="0"/>
        <v>2549176</v>
      </c>
      <c r="H17" s="50"/>
    </row>
    <row r="18" spans="1:9" x14ac:dyDescent="0.25">
      <c r="A18" s="58"/>
      <c r="B18" s="84" t="s">
        <v>71</v>
      </c>
      <c r="C18" s="46"/>
      <c r="D18" s="47">
        <v>2</v>
      </c>
      <c r="E18" s="48">
        <v>50000</v>
      </c>
      <c r="F18" s="48">
        <f t="shared" si="1"/>
        <v>100000</v>
      </c>
      <c r="G18" s="14">
        <f t="shared" si="0"/>
        <v>2449176</v>
      </c>
      <c r="H18" s="51"/>
      <c r="I18" s="87">
        <f>SUM(F19:F34)+F14+F15+F16+F36</f>
        <v>2494000</v>
      </c>
    </row>
    <row r="19" spans="1:9" x14ac:dyDescent="0.25">
      <c r="A19" s="58"/>
      <c r="B19" s="84" t="s">
        <v>72</v>
      </c>
      <c r="C19" s="46"/>
      <c r="D19" s="47">
        <v>8</v>
      </c>
      <c r="E19" s="48">
        <v>37000</v>
      </c>
      <c r="F19" s="48">
        <f t="shared" si="1"/>
        <v>296000</v>
      </c>
      <c r="G19" s="14">
        <f t="shared" si="0"/>
        <v>2153176</v>
      </c>
      <c r="H19" s="51"/>
      <c r="I19" s="86"/>
    </row>
    <row r="20" spans="1:9" x14ac:dyDescent="0.25">
      <c r="A20" s="58"/>
      <c r="B20" s="84" t="s">
        <v>73</v>
      </c>
      <c r="C20" s="46"/>
      <c r="D20" s="47">
        <v>2</v>
      </c>
      <c r="E20" s="48">
        <v>22000</v>
      </c>
      <c r="F20" s="48">
        <f t="shared" si="1"/>
        <v>44000</v>
      </c>
      <c r="G20" s="14">
        <f t="shared" si="0"/>
        <v>2109176</v>
      </c>
      <c r="H20" s="51"/>
      <c r="I20" s="86"/>
    </row>
    <row r="21" spans="1:9" x14ac:dyDescent="0.25">
      <c r="A21" s="58"/>
      <c r="B21" s="84" t="s">
        <v>74</v>
      </c>
      <c r="C21" s="46"/>
      <c r="D21" s="47">
        <v>2</v>
      </c>
      <c r="E21" s="48">
        <v>25000</v>
      </c>
      <c r="F21" s="48">
        <f t="shared" si="1"/>
        <v>50000</v>
      </c>
      <c r="G21" s="14">
        <f t="shared" si="0"/>
        <v>2059176</v>
      </c>
      <c r="H21" s="51"/>
      <c r="I21" s="86"/>
    </row>
    <row r="22" spans="1:9" x14ac:dyDescent="0.25">
      <c r="A22" s="58"/>
      <c r="B22" s="84" t="s">
        <v>86</v>
      </c>
      <c r="C22" s="46"/>
      <c r="D22" s="47">
        <v>1</v>
      </c>
      <c r="E22" s="48">
        <v>21000</v>
      </c>
      <c r="F22" s="48">
        <f t="shared" si="1"/>
        <v>21000</v>
      </c>
      <c r="G22" s="14">
        <f t="shared" si="0"/>
        <v>2038176</v>
      </c>
      <c r="H22" s="51"/>
      <c r="I22" s="86"/>
    </row>
    <row r="23" spans="1:9" x14ac:dyDescent="0.25">
      <c r="A23" s="58"/>
      <c r="B23" s="84" t="s">
        <v>76</v>
      </c>
      <c r="C23" s="46"/>
      <c r="D23" s="47">
        <v>2</v>
      </c>
      <c r="E23" s="48">
        <v>50000</v>
      </c>
      <c r="F23" s="48">
        <f t="shared" si="1"/>
        <v>100000</v>
      </c>
      <c r="G23" s="14">
        <f t="shared" si="0"/>
        <v>1938176</v>
      </c>
      <c r="H23" s="51"/>
      <c r="I23" s="86"/>
    </row>
    <row r="24" spans="1:9" x14ac:dyDescent="0.25">
      <c r="A24" s="58"/>
      <c r="B24" s="84" t="s">
        <v>77</v>
      </c>
      <c r="C24" s="46"/>
      <c r="D24" s="47">
        <v>4</v>
      </c>
      <c r="E24" s="48">
        <v>35000</v>
      </c>
      <c r="F24" s="48">
        <f t="shared" si="1"/>
        <v>140000</v>
      </c>
      <c r="G24" s="14">
        <f t="shared" si="0"/>
        <v>1798176</v>
      </c>
      <c r="H24" s="51"/>
      <c r="I24" s="86"/>
    </row>
    <row r="25" spans="1:9" x14ac:dyDescent="0.25">
      <c r="A25" s="58"/>
      <c r="B25" s="84" t="s">
        <v>35</v>
      </c>
      <c r="C25" s="46"/>
      <c r="D25" s="47">
        <v>4</v>
      </c>
      <c r="E25" s="48">
        <v>10000</v>
      </c>
      <c r="F25" s="48">
        <f t="shared" si="1"/>
        <v>40000</v>
      </c>
      <c r="G25" s="14">
        <f t="shared" si="0"/>
        <v>1758176</v>
      </c>
      <c r="H25" s="51"/>
      <c r="I25" s="86"/>
    </row>
    <row r="26" spans="1:9" ht="15.75" thickBot="1" x14ac:dyDescent="0.3">
      <c r="A26" s="58"/>
      <c r="B26" s="84" t="s">
        <v>78</v>
      </c>
      <c r="C26" s="46"/>
      <c r="D26" s="47">
        <v>4</v>
      </c>
      <c r="E26" s="48">
        <v>10000</v>
      </c>
      <c r="F26" s="48">
        <f t="shared" si="1"/>
        <v>40000</v>
      </c>
      <c r="G26" s="14">
        <f t="shared" si="0"/>
        <v>1718176</v>
      </c>
      <c r="H26" s="52"/>
      <c r="I26" s="86"/>
    </row>
    <row r="27" spans="1:9" x14ac:dyDescent="0.25">
      <c r="A27" s="58"/>
      <c r="B27" s="85" t="s">
        <v>79</v>
      </c>
      <c r="C27" s="39"/>
      <c r="D27" s="40">
        <v>2</v>
      </c>
      <c r="E27" s="41">
        <v>40000</v>
      </c>
      <c r="F27" s="41">
        <f t="shared" si="1"/>
        <v>80000</v>
      </c>
      <c r="G27" s="14">
        <f t="shared" si="0"/>
        <v>1638176</v>
      </c>
      <c r="H27" s="43"/>
      <c r="I27" s="86"/>
    </row>
    <row r="28" spans="1:9" x14ac:dyDescent="0.25">
      <c r="A28" s="58"/>
      <c r="B28" s="85" t="s">
        <v>80</v>
      </c>
      <c r="C28" s="39"/>
      <c r="D28" s="40">
        <v>1</v>
      </c>
      <c r="E28" s="41">
        <v>10000</v>
      </c>
      <c r="F28" s="41">
        <f t="shared" si="1"/>
        <v>10000</v>
      </c>
      <c r="G28" s="14">
        <f t="shared" si="0"/>
        <v>1628176</v>
      </c>
      <c r="H28" s="44"/>
      <c r="I28" s="86"/>
    </row>
    <row r="29" spans="1:9" x14ac:dyDescent="0.25">
      <c r="A29" s="58"/>
      <c r="B29" s="85" t="s">
        <v>81</v>
      </c>
      <c r="C29" s="39"/>
      <c r="D29" s="40">
        <v>4</v>
      </c>
      <c r="E29" s="41">
        <v>5000</v>
      </c>
      <c r="F29" s="41">
        <f t="shared" si="1"/>
        <v>20000</v>
      </c>
      <c r="G29" s="14">
        <f t="shared" si="0"/>
        <v>1608176</v>
      </c>
      <c r="H29" s="44"/>
    </row>
    <row r="30" spans="1:9" x14ac:dyDescent="0.25">
      <c r="A30" s="58"/>
      <c r="B30" s="85" t="s">
        <v>82</v>
      </c>
      <c r="C30" s="39"/>
      <c r="D30" s="40">
        <v>1</v>
      </c>
      <c r="E30" s="41">
        <v>5000</v>
      </c>
      <c r="F30" s="41">
        <f t="shared" si="1"/>
        <v>5000</v>
      </c>
      <c r="G30" s="14">
        <f t="shared" si="0"/>
        <v>1603176</v>
      </c>
      <c r="H30" s="44"/>
    </row>
    <row r="31" spans="1:9" x14ac:dyDescent="0.25">
      <c r="A31" s="58"/>
      <c r="B31" s="85" t="s">
        <v>83</v>
      </c>
      <c r="C31" s="39"/>
      <c r="D31" s="40">
        <v>2</v>
      </c>
      <c r="E31" s="41">
        <v>15000</v>
      </c>
      <c r="F31" s="41">
        <f t="shared" si="1"/>
        <v>30000</v>
      </c>
      <c r="G31" s="14">
        <f t="shared" si="0"/>
        <v>1573176</v>
      </c>
      <c r="H31" s="44"/>
    </row>
    <row r="32" spans="1:9" x14ac:dyDescent="0.25">
      <c r="A32" s="58"/>
      <c r="B32" s="85" t="s">
        <v>84</v>
      </c>
      <c r="C32" s="39"/>
      <c r="D32" s="40">
        <v>4</v>
      </c>
      <c r="E32" s="41">
        <v>25000</v>
      </c>
      <c r="F32" s="41">
        <f t="shared" si="1"/>
        <v>100000</v>
      </c>
      <c r="G32" s="14">
        <f t="shared" si="0"/>
        <v>1473176</v>
      </c>
      <c r="H32" s="45"/>
    </row>
    <row r="33" spans="1:8" x14ac:dyDescent="0.25">
      <c r="A33" s="58"/>
      <c r="B33" s="85" t="s">
        <v>85</v>
      </c>
      <c r="C33" s="39"/>
      <c r="D33" s="40">
        <v>1</v>
      </c>
      <c r="E33" s="41">
        <v>300000</v>
      </c>
      <c r="F33" s="41">
        <f t="shared" si="1"/>
        <v>300000</v>
      </c>
      <c r="G33" s="14">
        <f t="shared" si="0"/>
        <v>1173176</v>
      </c>
      <c r="H33" s="44"/>
    </row>
    <row r="34" spans="1:8" x14ac:dyDescent="0.25">
      <c r="A34" s="58"/>
      <c r="B34" s="85" t="s">
        <v>87</v>
      </c>
      <c r="C34" s="39"/>
      <c r="D34" s="40">
        <v>1</v>
      </c>
      <c r="E34" s="41">
        <v>500000</v>
      </c>
      <c r="F34" s="41">
        <f t="shared" si="1"/>
        <v>500000</v>
      </c>
      <c r="G34" s="14">
        <f t="shared" si="0"/>
        <v>673176</v>
      </c>
      <c r="H34" s="44"/>
    </row>
    <row r="35" spans="1:8" x14ac:dyDescent="0.25">
      <c r="A35" s="58"/>
      <c r="B35" s="85" t="s">
        <v>89</v>
      </c>
      <c r="C35" s="39"/>
      <c r="D35" s="40">
        <v>1</v>
      </c>
      <c r="E35" s="41">
        <v>350000</v>
      </c>
      <c r="F35" s="41">
        <f t="shared" si="1"/>
        <v>350000</v>
      </c>
      <c r="G35" s="14">
        <f t="shared" si="0"/>
        <v>323176</v>
      </c>
      <c r="H35" s="44"/>
    </row>
    <row r="36" spans="1:8" x14ac:dyDescent="0.25">
      <c r="A36" s="58"/>
      <c r="B36" s="85" t="s">
        <v>88</v>
      </c>
      <c r="C36" s="39"/>
      <c r="D36" s="40">
        <v>1</v>
      </c>
      <c r="E36" s="41">
        <v>300000</v>
      </c>
      <c r="F36" s="41">
        <f t="shared" si="1"/>
        <v>300000</v>
      </c>
      <c r="G36" s="14">
        <f t="shared" si="0"/>
        <v>23176</v>
      </c>
      <c r="H36" s="44"/>
    </row>
    <row r="37" spans="1:8" x14ac:dyDescent="0.25">
      <c r="A37" s="58"/>
      <c r="B37" s="85"/>
      <c r="C37" s="39"/>
      <c r="D37" s="40"/>
      <c r="E37" s="41"/>
      <c r="F37" s="14" t="str">
        <f>IF(D37="","",F34-E37)</f>
        <v/>
      </c>
      <c r="G37" s="14" t="str">
        <f>IF(E37="","Sisa"&amp;" "&amp; "Rp. "&amp;G36,G34-F37)</f>
        <v>Sisa Rp. 23176</v>
      </c>
      <c r="H37" s="44"/>
    </row>
    <row r="38" spans="1:8" x14ac:dyDescent="0.25">
      <c r="A38" s="58"/>
      <c r="B38" s="72" t="s">
        <v>54</v>
      </c>
      <c r="C38" s="34"/>
      <c r="D38" s="35"/>
      <c r="E38" s="36"/>
      <c r="F38" s="14" t="str">
        <f t="shared" ref="F38:F53" si="2">IF(D38="","",F37-E38)</f>
        <v/>
      </c>
      <c r="G38" s="14" t="str">
        <f t="shared" ref="G38:G54" si="3">IF(E38="","",G37-F38)</f>
        <v/>
      </c>
      <c r="H38" s="38"/>
    </row>
    <row r="39" spans="1:8" x14ac:dyDescent="0.25">
      <c r="A39" s="58"/>
      <c r="B39" s="72"/>
      <c r="C39" s="34"/>
      <c r="D39" s="35"/>
      <c r="E39" s="36"/>
      <c r="F39" s="14" t="str">
        <f t="shared" si="2"/>
        <v/>
      </c>
      <c r="G39" s="14" t="str">
        <f t="shared" si="3"/>
        <v/>
      </c>
      <c r="H39" s="38"/>
    </row>
    <row r="40" spans="1:8" x14ac:dyDescent="0.25">
      <c r="A40" s="58"/>
      <c r="B40" s="72"/>
      <c r="C40" s="34"/>
      <c r="D40" s="35"/>
      <c r="E40" s="36"/>
      <c r="F40" s="14" t="str">
        <f t="shared" si="2"/>
        <v/>
      </c>
      <c r="G40" s="14" t="str">
        <f t="shared" si="3"/>
        <v/>
      </c>
      <c r="H40" s="38"/>
    </row>
    <row r="41" spans="1:8" x14ac:dyDescent="0.25">
      <c r="A41" s="58"/>
      <c r="B41" s="72"/>
      <c r="C41" s="34"/>
      <c r="D41" s="35"/>
      <c r="E41" s="36"/>
      <c r="F41" s="14" t="str">
        <f t="shared" si="2"/>
        <v/>
      </c>
      <c r="G41" s="14" t="str">
        <f t="shared" si="3"/>
        <v/>
      </c>
      <c r="H41" s="38"/>
    </row>
    <row r="42" spans="1:8" x14ac:dyDescent="0.25">
      <c r="A42" s="58"/>
      <c r="B42" s="72"/>
      <c r="C42" s="34"/>
      <c r="D42" s="35"/>
      <c r="E42" s="36"/>
      <c r="F42" s="14" t="str">
        <f t="shared" si="2"/>
        <v/>
      </c>
      <c r="G42" s="14" t="str">
        <f t="shared" si="3"/>
        <v/>
      </c>
      <c r="H42" s="53"/>
    </row>
    <row r="43" spans="1:8" x14ac:dyDescent="0.25">
      <c r="A43" s="58"/>
      <c r="B43" s="72"/>
      <c r="C43" s="34"/>
      <c r="D43" s="35"/>
      <c r="E43" s="36"/>
      <c r="F43" s="14" t="str">
        <f t="shared" si="2"/>
        <v/>
      </c>
      <c r="G43" s="14" t="str">
        <f t="shared" si="3"/>
        <v/>
      </c>
      <c r="H43" s="38"/>
    </row>
    <row r="44" spans="1:8" x14ac:dyDescent="0.25">
      <c r="A44" s="58"/>
      <c r="B44" s="72"/>
      <c r="C44" s="34"/>
      <c r="D44" s="35"/>
      <c r="E44" s="36"/>
      <c r="F44" s="14" t="str">
        <f t="shared" si="2"/>
        <v/>
      </c>
      <c r="G44" s="14" t="str">
        <f t="shared" si="3"/>
        <v/>
      </c>
      <c r="H44" s="38"/>
    </row>
    <row r="45" spans="1:8" x14ac:dyDescent="0.25">
      <c r="A45" s="58"/>
      <c r="B45" s="72"/>
      <c r="C45" s="34"/>
      <c r="D45" s="35"/>
      <c r="E45" s="36"/>
      <c r="F45" s="14" t="str">
        <f t="shared" si="2"/>
        <v/>
      </c>
      <c r="G45" s="14" t="str">
        <f t="shared" si="3"/>
        <v/>
      </c>
      <c r="H45" s="38"/>
    </row>
    <row r="46" spans="1:8" x14ac:dyDescent="0.25">
      <c r="A46" s="58"/>
      <c r="B46" s="72"/>
      <c r="C46" s="34"/>
      <c r="D46" s="35"/>
      <c r="E46" s="36"/>
      <c r="F46" s="14" t="str">
        <f t="shared" si="2"/>
        <v/>
      </c>
      <c r="G46" s="14" t="str">
        <f t="shared" si="3"/>
        <v/>
      </c>
      <c r="H46" s="38"/>
    </row>
    <row r="47" spans="1:8" x14ac:dyDescent="0.25">
      <c r="A47" s="58"/>
      <c r="B47" s="72"/>
      <c r="C47" s="34"/>
      <c r="D47" s="35"/>
      <c r="E47" s="36"/>
      <c r="F47" s="14" t="str">
        <f t="shared" si="2"/>
        <v/>
      </c>
      <c r="G47" s="14" t="str">
        <f t="shared" si="3"/>
        <v/>
      </c>
      <c r="H47" s="38"/>
    </row>
    <row r="48" spans="1:8" x14ac:dyDescent="0.25">
      <c r="A48" s="58"/>
      <c r="B48" s="72"/>
      <c r="C48" s="34"/>
      <c r="D48" s="35"/>
      <c r="E48" s="36"/>
      <c r="F48" s="14" t="str">
        <f t="shared" si="2"/>
        <v/>
      </c>
      <c r="G48" s="14" t="str">
        <f t="shared" si="3"/>
        <v/>
      </c>
      <c r="H48" s="38"/>
    </row>
    <row r="49" spans="1:9" x14ac:dyDescent="0.25">
      <c r="A49" s="58"/>
      <c r="B49" s="10" t="s">
        <v>12</v>
      </c>
      <c r="C49" s="13"/>
      <c r="D49" s="11"/>
      <c r="E49" s="14"/>
      <c r="F49" s="14" t="str">
        <f t="shared" si="2"/>
        <v/>
      </c>
      <c r="G49" s="14" t="str">
        <f t="shared" si="3"/>
        <v/>
      </c>
      <c r="H49" s="22"/>
    </row>
    <row r="50" spans="1:9" x14ac:dyDescent="0.25">
      <c r="A50" s="59"/>
      <c r="B50" s="10" t="s">
        <v>25</v>
      </c>
      <c r="C50" s="13"/>
      <c r="D50" s="11"/>
      <c r="E50" s="14"/>
      <c r="F50" s="14" t="str">
        <f t="shared" si="2"/>
        <v/>
      </c>
      <c r="G50" s="14" t="str">
        <f t="shared" si="3"/>
        <v/>
      </c>
      <c r="H50" s="22"/>
    </row>
    <row r="51" spans="1:9" x14ac:dyDescent="0.25">
      <c r="A51" s="29" t="s">
        <v>27</v>
      </c>
      <c r="B51" s="10" t="s">
        <v>28</v>
      </c>
      <c r="C51" s="13"/>
      <c r="D51" s="11"/>
      <c r="E51" s="14"/>
      <c r="F51" s="14" t="str">
        <f t="shared" si="2"/>
        <v/>
      </c>
      <c r="G51" s="14" t="str">
        <f t="shared" si="3"/>
        <v/>
      </c>
      <c r="H51" s="22"/>
    </row>
    <row r="52" spans="1:9" x14ac:dyDescent="0.25">
      <c r="A52" s="30"/>
      <c r="B52" s="10" t="s">
        <v>66</v>
      </c>
      <c r="C52" s="13"/>
      <c r="D52" s="11"/>
      <c r="E52" s="14"/>
      <c r="F52" s="14" t="str">
        <f t="shared" si="2"/>
        <v/>
      </c>
      <c r="G52" s="14" t="str">
        <f t="shared" si="3"/>
        <v/>
      </c>
      <c r="H52" s="22"/>
    </row>
    <row r="53" spans="1:9" x14ac:dyDescent="0.25">
      <c r="A53" s="12" t="s">
        <v>3</v>
      </c>
      <c r="B53" s="10"/>
      <c r="C53" s="13"/>
      <c r="D53" s="11"/>
      <c r="E53" s="14"/>
      <c r="F53" s="14" t="str">
        <f t="shared" si="2"/>
        <v/>
      </c>
      <c r="G53" s="14" t="str">
        <f t="shared" si="3"/>
        <v/>
      </c>
      <c r="H53" s="22"/>
      <c r="I53" s="1"/>
    </row>
    <row r="54" spans="1:9" ht="14.25" customHeight="1" x14ac:dyDescent="0.25">
      <c r="A54" s="76" t="s">
        <v>4</v>
      </c>
      <c r="B54" s="77"/>
      <c r="C54" s="77"/>
      <c r="D54" s="78"/>
      <c r="E54" s="23"/>
      <c r="F54" s="23"/>
      <c r="G54" s="14" t="str">
        <f t="shared" si="3"/>
        <v/>
      </c>
      <c r="H54" s="24"/>
      <c r="I54">
        <v>155000</v>
      </c>
    </row>
    <row r="55" spans="1:9" ht="31.5" customHeight="1" thickBot="1" x14ac:dyDescent="0.3">
      <c r="A55" s="79" t="s">
        <v>18</v>
      </c>
      <c r="B55" s="80"/>
      <c r="C55" s="80"/>
      <c r="D55" s="80"/>
      <c r="E55" s="81"/>
      <c r="F55" s="25">
        <f>SUM(F8:F54)</f>
        <v>6487874</v>
      </c>
      <c r="G55" s="60" t="str">
        <f>IF(D5 &lt;F55,"Anda kekurangan dana sebesar Rp. " &amp;G54,"OK anda memiliki dana darurat sebesar Rp. " &amp;G54)</f>
        <v xml:space="preserve">OK anda memiliki dana darurat sebesar Rp. </v>
      </c>
      <c r="H55" s="61"/>
      <c r="I55" t="s">
        <v>68</v>
      </c>
    </row>
    <row r="56" spans="1:9" x14ac:dyDescent="0.25">
      <c r="G56" s="54" t="e">
        <f>"Sisa "&amp; "Rp. "&amp;G54-I54</f>
        <v>#VALUE!</v>
      </c>
      <c r="H56" s="54"/>
    </row>
  </sheetData>
  <mergeCells count="16">
    <mergeCell ref="A54:D54"/>
    <mergeCell ref="A55:E55"/>
    <mergeCell ref="G55:H55"/>
    <mergeCell ref="G56:H56"/>
    <mergeCell ref="I18:I28"/>
    <mergeCell ref="D5:D7"/>
    <mergeCell ref="A10:A12"/>
    <mergeCell ref="A14:A50"/>
    <mergeCell ref="B38:B48"/>
    <mergeCell ref="A1:H1"/>
    <mergeCell ref="A3:A4"/>
    <mergeCell ref="B3:B4"/>
    <mergeCell ref="C3:C4"/>
    <mergeCell ref="D3:F3"/>
    <mergeCell ref="G3:G4"/>
    <mergeCell ref="H3:H4"/>
  </mergeCells>
  <conditionalFormatting sqref="G55">
    <cfRule type="expression" dxfId="3" priority="1">
      <formula>$G$55="OK anda memiliki dana darurat sebesar Rp. "&amp;G54</formula>
    </cfRule>
    <cfRule type="expression" dxfId="2" priority="2">
      <formula>$G$55="Anda kekurangan dana sebesar Rp. " &amp;G54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3820A-39E7-42CB-A936-1DFBB0759E88}">
  <dimension ref="A1:J52"/>
  <sheetViews>
    <sheetView topLeftCell="B17" workbookViewId="0">
      <selection activeCell="J14" sqref="J14"/>
    </sheetView>
  </sheetViews>
  <sheetFormatPr defaultRowHeight="15" x14ac:dyDescent="0.25"/>
  <cols>
    <col min="1" max="5" width="27.140625" customWidth="1"/>
    <col min="6" max="6" width="15.5703125" style="2" bestFit="1" customWidth="1"/>
    <col min="7" max="7" width="15.5703125" style="2" customWidth="1"/>
    <col min="8" max="8" width="15.42578125" customWidth="1"/>
    <col min="9" max="9" width="16.5703125" bestFit="1" customWidth="1"/>
    <col min="10" max="10" width="15.5703125" bestFit="1" customWidth="1"/>
  </cols>
  <sheetData>
    <row r="1" spans="1:10" ht="30.75" customHeight="1" x14ac:dyDescent="0.25">
      <c r="A1" s="55" t="s">
        <v>67</v>
      </c>
      <c r="B1" s="56"/>
      <c r="C1" s="56"/>
      <c r="D1" s="56"/>
      <c r="E1" s="56"/>
      <c r="F1" s="56"/>
      <c r="G1" s="56"/>
      <c r="H1" s="56"/>
    </row>
    <row r="2" spans="1:10" ht="15.75" thickBot="1" x14ac:dyDescent="0.3"/>
    <row r="3" spans="1:10" x14ac:dyDescent="0.25">
      <c r="A3" s="63" t="s">
        <v>14</v>
      </c>
      <c r="B3" s="65" t="s">
        <v>15</v>
      </c>
      <c r="C3" s="65" t="s">
        <v>20</v>
      </c>
      <c r="D3" s="65" t="s">
        <v>21</v>
      </c>
      <c r="E3" s="65"/>
      <c r="F3" s="65"/>
      <c r="G3" s="65" t="s">
        <v>23</v>
      </c>
      <c r="H3" s="82" t="s">
        <v>19</v>
      </c>
    </row>
    <row r="4" spans="1:10" ht="15.75" thickBot="1" x14ac:dyDescent="0.3">
      <c r="A4" s="64"/>
      <c r="B4" s="66"/>
      <c r="C4" s="66"/>
      <c r="D4" s="16" t="s">
        <v>16</v>
      </c>
      <c r="E4" s="16" t="s">
        <v>17</v>
      </c>
      <c r="F4" s="17" t="s">
        <v>22</v>
      </c>
      <c r="G4" s="66"/>
      <c r="H4" s="83"/>
    </row>
    <row r="5" spans="1:10" x14ac:dyDescent="0.25">
      <c r="A5" s="8" t="s">
        <v>20</v>
      </c>
      <c r="B5" s="6"/>
      <c r="C5" s="7">
        <v>3134250</v>
      </c>
      <c r="D5" s="73">
        <f>SUM(C5:C7)</f>
        <v>6236250</v>
      </c>
      <c r="E5" s="18"/>
      <c r="F5" s="19"/>
      <c r="G5" s="19">
        <f>C5</f>
        <v>3134250</v>
      </c>
      <c r="H5" s="20" t="s">
        <v>31</v>
      </c>
    </row>
    <row r="6" spans="1:10" x14ac:dyDescent="0.25">
      <c r="A6" s="27"/>
      <c r="B6" s="6"/>
      <c r="C6" s="7">
        <v>2297000</v>
      </c>
      <c r="D6" s="74"/>
      <c r="E6" s="18"/>
      <c r="F6" s="19"/>
      <c r="G6" s="19">
        <f>G5+C6</f>
        <v>5431250</v>
      </c>
      <c r="H6" s="20" t="s">
        <v>32</v>
      </c>
      <c r="I6" s="1">
        <f>(C6*10)/100</f>
        <v>229700</v>
      </c>
    </row>
    <row r="7" spans="1:10" x14ac:dyDescent="0.25">
      <c r="A7" s="27"/>
      <c r="B7" s="6"/>
      <c r="C7" s="7">
        <v>805000</v>
      </c>
      <c r="D7" s="75"/>
      <c r="E7" s="18"/>
      <c r="F7" s="19"/>
      <c r="G7" s="32">
        <f>G6+C7</f>
        <v>6236250</v>
      </c>
      <c r="H7" s="20" t="s">
        <v>33</v>
      </c>
      <c r="I7" s="1">
        <f>I6+D5</f>
        <v>6465950</v>
      </c>
    </row>
    <row r="8" spans="1:10" x14ac:dyDescent="0.25">
      <c r="A8" s="9" t="s">
        <v>24</v>
      </c>
      <c r="B8" s="4"/>
      <c r="C8" s="5"/>
      <c r="D8" s="11">
        <v>1</v>
      </c>
      <c r="E8" s="21">
        <v>535000</v>
      </c>
      <c r="F8" s="14">
        <f>D8*E8</f>
        <v>535000</v>
      </c>
      <c r="G8" s="14">
        <f>G7-F8</f>
        <v>5701250</v>
      </c>
      <c r="H8" s="22"/>
    </row>
    <row r="9" spans="1:10" s="3" customFormat="1" x14ac:dyDescent="0.25">
      <c r="A9" s="12" t="s">
        <v>0</v>
      </c>
      <c r="B9" s="10" t="s">
        <v>5</v>
      </c>
      <c r="C9" s="13"/>
      <c r="D9" s="11">
        <v>1</v>
      </c>
      <c r="E9" s="14">
        <v>250000</v>
      </c>
      <c r="F9" s="14">
        <f>D9*E9</f>
        <v>250000</v>
      </c>
      <c r="G9" s="14">
        <f t="shared" ref="G9:G50" si="0">G8-F9</f>
        <v>5451250</v>
      </c>
      <c r="H9" s="15"/>
    </row>
    <row r="10" spans="1:10" x14ac:dyDescent="0.25">
      <c r="A10" s="62" t="s">
        <v>1</v>
      </c>
      <c r="B10" s="10" t="s">
        <v>6</v>
      </c>
      <c r="C10" s="13"/>
      <c r="D10" s="11">
        <v>1</v>
      </c>
      <c r="E10" s="14">
        <v>1293874</v>
      </c>
      <c r="F10" s="14">
        <f t="shared" ref="F10:F49" si="1">D10*E10</f>
        <v>1293874</v>
      </c>
      <c r="G10" s="14">
        <f t="shared" si="0"/>
        <v>4157376</v>
      </c>
      <c r="H10" s="22"/>
    </row>
    <row r="11" spans="1:10" x14ac:dyDescent="0.25">
      <c r="A11" s="62"/>
      <c r="B11" s="10" t="s">
        <v>7</v>
      </c>
      <c r="C11" s="5"/>
      <c r="D11" s="11">
        <v>1</v>
      </c>
      <c r="E11" s="14">
        <v>1276108</v>
      </c>
      <c r="F11" s="14">
        <f t="shared" si="1"/>
        <v>1276108</v>
      </c>
      <c r="G11" s="14">
        <f t="shared" si="0"/>
        <v>2881268</v>
      </c>
      <c r="H11" s="22"/>
    </row>
    <row r="12" spans="1:10" x14ac:dyDescent="0.25">
      <c r="A12" s="62"/>
      <c r="B12" s="10" t="s">
        <v>34</v>
      </c>
      <c r="C12" s="5"/>
      <c r="D12" s="11">
        <v>1</v>
      </c>
      <c r="E12" s="14">
        <v>1155000</v>
      </c>
      <c r="F12" s="14">
        <f t="shared" si="1"/>
        <v>1155000</v>
      </c>
      <c r="G12" s="14">
        <f t="shared" si="0"/>
        <v>1726268</v>
      </c>
      <c r="H12" s="22"/>
      <c r="I12" s="1">
        <f>I6+C6</f>
        <v>2526700</v>
      </c>
    </row>
    <row r="13" spans="1:10" x14ac:dyDescent="0.25">
      <c r="A13" s="57" t="s">
        <v>2</v>
      </c>
      <c r="B13" s="10" t="s">
        <v>8</v>
      </c>
      <c r="C13" s="13"/>
      <c r="D13" s="11">
        <v>1</v>
      </c>
      <c r="E13" s="14">
        <v>100000</v>
      </c>
      <c r="F13" s="14">
        <f t="shared" si="1"/>
        <v>100000</v>
      </c>
      <c r="G13" s="14">
        <f>G12-F13</f>
        <v>1626268</v>
      </c>
      <c r="H13" s="22"/>
      <c r="I13" s="1">
        <f>I12+C5</f>
        <v>5660950</v>
      </c>
    </row>
    <row r="14" spans="1:10" x14ac:dyDescent="0.25">
      <c r="A14" s="58"/>
      <c r="B14" s="10" t="s">
        <v>9</v>
      </c>
      <c r="C14" s="13"/>
      <c r="D14" s="11">
        <v>1</v>
      </c>
      <c r="E14" s="14">
        <v>38000</v>
      </c>
      <c r="F14" s="14">
        <f t="shared" si="1"/>
        <v>38000</v>
      </c>
      <c r="G14" s="14">
        <f t="shared" si="0"/>
        <v>1588268</v>
      </c>
      <c r="H14" s="22"/>
      <c r="I14" s="1">
        <f>I13*2</f>
        <v>11321900</v>
      </c>
      <c r="J14" s="1">
        <f>I14-(2800000*2)</f>
        <v>5721900</v>
      </c>
    </row>
    <row r="15" spans="1:10" ht="15.75" thickBot="1" x14ac:dyDescent="0.3">
      <c r="A15" s="58"/>
      <c r="B15" s="10" t="s">
        <v>10</v>
      </c>
      <c r="C15" s="13"/>
      <c r="D15" s="11">
        <v>2</v>
      </c>
      <c r="E15" s="14">
        <v>35000</v>
      </c>
      <c r="F15" s="14">
        <f t="shared" si="1"/>
        <v>70000</v>
      </c>
      <c r="G15" s="14">
        <f t="shared" si="0"/>
        <v>1518268</v>
      </c>
      <c r="H15" s="33"/>
    </row>
    <row r="16" spans="1:10" x14ac:dyDescent="0.25">
      <c r="A16" s="58"/>
      <c r="B16" s="67" t="s">
        <v>11</v>
      </c>
      <c r="C16" s="46"/>
      <c r="D16" s="47">
        <v>7</v>
      </c>
      <c r="E16" s="48">
        <v>10000</v>
      </c>
      <c r="F16" s="48">
        <f t="shared" si="1"/>
        <v>70000</v>
      </c>
      <c r="G16" s="49">
        <f t="shared" si="0"/>
        <v>1448268</v>
      </c>
      <c r="H16" s="50" t="s">
        <v>35</v>
      </c>
    </row>
    <row r="17" spans="1:8" x14ac:dyDescent="0.25">
      <c r="A17" s="58"/>
      <c r="B17" s="68"/>
      <c r="C17" s="46"/>
      <c r="D17" s="47">
        <v>4</v>
      </c>
      <c r="E17" s="48">
        <v>5000</v>
      </c>
      <c r="F17" s="48">
        <f t="shared" si="1"/>
        <v>20000</v>
      </c>
      <c r="G17" s="49">
        <f t="shared" si="0"/>
        <v>1428268</v>
      </c>
      <c r="H17" s="51" t="s">
        <v>36</v>
      </c>
    </row>
    <row r="18" spans="1:8" x14ac:dyDescent="0.25">
      <c r="A18" s="58"/>
      <c r="B18" s="68"/>
      <c r="C18" s="46"/>
      <c r="D18" s="47">
        <v>4</v>
      </c>
      <c r="E18" s="48">
        <v>5000</v>
      </c>
      <c r="F18" s="48">
        <f t="shared" si="1"/>
        <v>20000</v>
      </c>
      <c r="G18" s="49">
        <f t="shared" si="0"/>
        <v>1408268</v>
      </c>
      <c r="H18" s="51" t="s">
        <v>37</v>
      </c>
    </row>
    <row r="19" spans="1:8" x14ac:dyDescent="0.25">
      <c r="A19" s="58"/>
      <c r="B19" s="68"/>
      <c r="C19" s="46"/>
      <c r="D19" s="47">
        <v>4</v>
      </c>
      <c r="E19" s="48">
        <v>5000</v>
      </c>
      <c r="F19" s="48">
        <f t="shared" si="1"/>
        <v>20000</v>
      </c>
      <c r="G19" s="49">
        <f t="shared" si="0"/>
        <v>1388268</v>
      </c>
      <c r="H19" s="51" t="s">
        <v>38</v>
      </c>
    </row>
    <row r="20" spans="1:8" x14ac:dyDescent="0.25">
      <c r="A20" s="58"/>
      <c r="B20" s="68"/>
      <c r="C20" s="46"/>
      <c r="D20" s="47">
        <v>2</v>
      </c>
      <c r="E20" s="48">
        <v>15000</v>
      </c>
      <c r="F20" s="48">
        <f t="shared" si="1"/>
        <v>30000</v>
      </c>
      <c r="G20" s="49">
        <f t="shared" si="0"/>
        <v>1358268</v>
      </c>
      <c r="H20" s="51" t="s">
        <v>39</v>
      </c>
    </row>
    <row r="21" spans="1:8" x14ac:dyDescent="0.25">
      <c r="A21" s="58"/>
      <c r="B21" s="68"/>
      <c r="C21" s="46"/>
      <c r="D21" s="47">
        <v>8</v>
      </c>
      <c r="E21" s="48">
        <v>10000</v>
      </c>
      <c r="F21" s="48">
        <f t="shared" si="1"/>
        <v>80000</v>
      </c>
      <c r="G21" s="49">
        <f t="shared" si="0"/>
        <v>1278268</v>
      </c>
      <c r="H21" s="51" t="s">
        <v>40</v>
      </c>
    </row>
    <row r="22" spans="1:8" x14ac:dyDescent="0.25">
      <c r="A22" s="58"/>
      <c r="B22" s="68"/>
      <c r="C22" s="46"/>
      <c r="D22" s="47">
        <v>4</v>
      </c>
      <c r="E22" s="48">
        <v>5000</v>
      </c>
      <c r="F22" s="48">
        <f t="shared" si="1"/>
        <v>20000</v>
      </c>
      <c r="G22" s="49">
        <f t="shared" si="0"/>
        <v>1258268</v>
      </c>
      <c r="H22" s="51" t="s">
        <v>41</v>
      </c>
    </row>
    <row r="23" spans="1:8" x14ac:dyDescent="0.25">
      <c r="A23" s="58"/>
      <c r="B23" s="68"/>
      <c r="C23" s="46"/>
      <c r="D23" s="47">
        <v>2</v>
      </c>
      <c r="E23" s="48">
        <v>2500</v>
      </c>
      <c r="F23" s="48">
        <f t="shared" si="1"/>
        <v>5000</v>
      </c>
      <c r="G23" s="49">
        <f t="shared" si="0"/>
        <v>1253268</v>
      </c>
      <c r="H23" s="51" t="s">
        <v>42</v>
      </c>
    </row>
    <row r="24" spans="1:8" ht="15.75" thickBot="1" x14ac:dyDescent="0.3">
      <c r="A24" s="58"/>
      <c r="B24" s="69"/>
      <c r="C24" s="46"/>
      <c r="D24" s="47">
        <v>1</v>
      </c>
      <c r="E24" s="48">
        <v>15000</v>
      </c>
      <c r="F24" s="48">
        <f t="shared" si="1"/>
        <v>15000</v>
      </c>
      <c r="G24" s="49">
        <f t="shared" si="0"/>
        <v>1238268</v>
      </c>
      <c r="H24" s="52" t="s">
        <v>43</v>
      </c>
    </row>
    <row r="25" spans="1:8" x14ac:dyDescent="0.25">
      <c r="A25" s="58"/>
      <c r="B25" s="70" t="s">
        <v>44</v>
      </c>
      <c r="C25" s="39"/>
      <c r="D25" s="40">
        <v>1</v>
      </c>
      <c r="E25" s="41">
        <v>5000</v>
      </c>
      <c r="F25" s="41">
        <f t="shared" si="1"/>
        <v>5000</v>
      </c>
      <c r="G25" s="42">
        <f t="shared" si="0"/>
        <v>1233268</v>
      </c>
      <c r="H25" s="43" t="s">
        <v>45</v>
      </c>
    </row>
    <row r="26" spans="1:8" x14ac:dyDescent="0.25">
      <c r="A26" s="58"/>
      <c r="B26" s="71"/>
      <c r="C26" s="39"/>
      <c r="D26" s="40">
        <v>1</v>
      </c>
      <c r="E26" s="41">
        <v>15000</v>
      </c>
      <c r="F26" s="41">
        <f t="shared" si="1"/>
        <v>15000</v>
      </c>
      <c r="G26" s="42">
        <f t="shared" si="0"/>
        <v>1218268</v>
      </c>
      <c r="H26" s="44" t="s">
        <v>46</v>
      </c>
    </row>
    <row r="27" spans="1:8" x14ac:dyDescent="0.25">
      <c r="A27" s="58"/>
      <c r="B27" s="71"/>
      <c r="C27" s="39"/>
      <c r="D27" s="40">
        <v>1</v>
      </c>
      <c r="E27" s="41">
        <v>5000</v>
      </c>
      <c r="F27" s="41">
        <f t="shared" si="1"/>
        <v>5000</v>
      </c>
      <c r="G27" s="42">
        <f t="shared" si="0"/>
        <v>1213268</v>
      </c>
      <c r="H27" s="44" t="s">
        <v>47</v>
      </c>
    </row>
    <row r="28" spans="1:8" x14ac:dyDescent="0.25">
      <c r="A28" s="58"/>
      <c r="B28" s="71"/>
      <c r="C28" s="39"/>
      <c r="D28" s="40">
        <v>4</v>
      </c>
      <c r="E28" s="41">
        <v>6000</v>
      </c>
      <c r="F28" s="41">
        <f t="shared" si="1"/>
        <v>24000</v>
      </c>
      <c r="G28" s="42">
        <f t="shared" si="0"/>
        <v>1189268</v>
      </c>
      <c r="H28" s="44" t="s">
        <v>48</v>
      </c>
    </row>
    <row r="29" spans="1:8" x14ac:dyDescent="0.25">
      <c r="A29" s="58"/>
      <c r="B29" s="71"/>
      <c r="C29" s="39"/>
      <c r="D29" s="40">
        <v>8</v>
      </c>
      <c r="E29" s="41">
        <v>3000</v>
      </c>
      <c r="F29" s="41">
        <f t="shared" si="1"/>
        <v>24000</v>
      </c>
      <c r="G29" s="42">
        <f t="shared" si="0"/>
        <v>1165268</v>
      </c>
      <c r="H29" s="44" t="s">
        <v>49</v>
      </c>
    </row>
    <row r="30" spans="1:8" x14ac:dyDescent="0.25">
      <c r="A30" s="58"/>
      <c r="B30" s="71"/>
      <c r="C30" s="39"/>
      <c r="D30" s="40">
        <v>4</v>
      </c>
      <c r="E30" s="41">
        <v>7000</v>
      </c>
      <c r="F30" s="41">
        <f t="shared" si="1"/>
        <v>28000</v>
      </c>
      <c r="G30" s="42">
        <f t="shared" si="0"/>
        <v>1137268</v>
      </c>
      <c r="H30" s="45" t="s">
        <v>50</v>
      </c>
    </row>
    <row r="31" spans="1:8" x14ac:dyDescent="0.25">
      <c r="A31" s="58"/>
      <c r="B31" s="71"/>
      <c r="C31" s="39"/>
      <c r="D31" s="40">
        <v>1</v>
      </c>
      <c r="E31" s="41">
        <v>10000</v>
      </c>
      <c r="F31" s="41">
        <f t="shared" si="1"/>
        <v>10000</v>
      </c>
      <c r="G31" s="42">
        <f t="shared" si="0"/>
        <v>1127268</v>
      </c>
      <c r="H31" s="44" t="s">
        <v>51</v>
      </c>
    </row>
    <row r="32" spans="1:8" x14ac:dyDescent="0.25">
      <c r="A32" s="58"/>
      <c r="B32" s="71"/>
      <c r="C32" s="39"/>
      <c r="D32" s="40">
        <v>1</v>
      </c>
      <c r="E32" s="41">
        <v>10000</v>
      </c>
      <c r="F32" s="41">
        <f t="shared" si="1"/>
        <v>10000</v>
      </c>
      <c r="G32" s="42">
        <f t="shared" si="0"/>
        <v>1117268</v>
      </c>
      <c r="H32" s="44" t="s">
        <v>52</v>
      </c>
    </row>
    <row r="33" spans="1:8" x14ac:dyDescent="0.25">
      <c r="A33" s="58"/>
      <c r="B33" s="71"/>
      <c r="C33" s="39"/>
      <c r="D33" s="40">
        <v>4</v>
      </c>
      <c r="E33" s="41">
        <v>18000</v>
      </c>
      <c r="F33" s="41">
        <f t="shared" si="1"/>
        <v>72000</v>
      </c>
      <c r="G33" s="42">
        <f t="shared" si="0"/>
        <v>1045268</v>
      </c>
      <c r="H33" s="44" t="s">
        <v>53</v>
      </c>
    </row>
    <row r="34" spans="1:8" x14ac:dyDescent="0.25">
      <c r="A34" s="58"/>
      <c r="B34" s="72" t="s">
        <v>54</v>
      </c>
      <c r="C34" s="34"/>
      <c r="D34" s="35">
        <v>1</v>
      </c>
      <c r="E34" s="36">
        <v>15000</v>
      </c>
      <c r="F34" s="36">
        <f t="shared" si="1"/>
        <v>15000</v>
      </c>
      <c r="G34" s="37">
        <f t="shared" si="0"/>
        <v>1030268</v>
      </c>
      <c r="H34" s="38" t="s">
        <v>55</v>
      </c>
    </row>
    <row r="35" spans="1:8" x14ac:dyDescent="0.25">
      <c r="A35" s="58"/>
      <c r="B35" s="72"/>
      <c r="C35" s="34"/>
      <c r="D35" s="35">
        <v>2</v>
      </c>
      <c r="E35" s="36">
        <v>10000</v>
      </c>
      <c r="F35" s="36">
        <f t="shared" si="1"/>
        <v>20000</v>
      </c>
      <c r="G35" s="37">
        <f t="shared" si="0"/>
        <v>1010268</v>
      </c>
      <c r="H35" s="38" t="s">
        <v>56</v>
      </c>
    </row>
    <row r="36" spans="1:8" x14ac:dyDescent="0.25">
      <c r="A36" s="58"/>
      <c r="B36" s="72"/>
      <c r="C36" s="34"/>
      <c r="D36" s="35">
        <v>2</v>
      </c>
      <c r="E36" s="36">
        <v>5000</v>
      </c>
      <c r="F36" s="36">
        <f t="shared" si="1"/>
        <v>10000</v>
      </c>
      <c r="G36" s="37">
        <f t="shared" si="0"/>
        <v>1000268</v>
      </c>
      <c r="H36" s="38" t="s">
        <v>57</v>
      </c>
    </row>
    <row r="37" spans="1:8" x14ac:dyDescent="0.25">
      <c r="A37" s="58"/>
      <c r="B37" s="72"/>
      <c r="C37" s="34"/>
      <c r="D37" s="35">
        <v>1</v>
      </c>
      <c r="E37" s="36">
        <v>15000</v>
      </c>
      <c r="F37" s="36">
        <f t="shared" si="1"/>
        <v>15000</v>
      </c>
      <c r="G37" s="37">
        <f t="shared" si="0"/>
        <v>985268</v>
      </c>
      <c r="H37" s="38" t="s">
        <v>58</v>
      </c>
    </row>
    <row r="38" spans="1:8" x14ac:dyDescent="0.25">
      <c r="A38" s="58"/>
      <c r="B38" s="72"/>
      <c r="C38" s="34"/>
      <c r="D38" s="35">
        <v>2</v>
      </c>
      <c r="E38" s="36">
        <v>5000</v>
      </c>
      <c r="F38" s="36">
        <f t="shared" si="1"/>
        <v>10000</v>
      </c>
      <c r="G38" s="37">
        <f t="shared" si="0"/>
        <v>975268</v>
      </c>
      <c r="H38" s="53" t="s">
        <v>65</v>
      </c>
    </row>
    <row r="39" spans="1:8" x14ac:dyDescent="0.25">
      <c r="A39" s="58"/>
      <c r="B39" s="72"/>
      <c r="C39" s="34"/>
      <c r="D39" s="35">
        <v>1</v>
      </c>
      <c r="E39" s="36">
        <v>5000</v>
      </c>
      <c r="F39" s="36">
        <f t="shared" si="1"/>
        <v>5000</v>
      </c>
      <c r="G39" s="37">
        <f t="shared" si="0"/>
        <v>970268</v>
      </c>
      <c r="H39" s="38" t="s">
        <v>59</v>
      </c>
    </row>
    <row r="40" spans="1:8" x14ac:dyDescent="0.25">
      <c r="A40" s="58"/>
      <c r="B40" s="72"/>
      <c r="C40" s="34"/>
      <c r="D40" s="35">
        <v>1</v>
      </c>
      <c r="E40" s="36">
        <v>2000</v>
      </c>
      <c r="F40" s="36">
        <f t="shared" si="1"/>
        <v>2000</v>
      </c>
      <c r="G40" s="37">
        <f t="shared" si="0"/>
        <v>968268</v>
      </c>
      <c r="H40" s="38" t="s">
        <v>60</v>
      </c>
    </row>
    <row r="41" spans="1:8" x14ac:dyDescent="0.25">
      <c r="A41" s="58"/>
      <c r="B41" s="72"/>
      <c r="C41" s="34"/>
      <c r="D41" s="35">
        <v>1</v>
      </c>
      <c r="E41" s="36">
        <v>2000</v>
      </c>
      <c r="F41" s="36">
        <f t="shared" si="1"/>
        <v>2000</v>
      </c>
      <c r="G41" s="37">
        <f t="shared" si="0"/>
        <v>966268</v>
      </c>
      <c r="H41" s="38" t="s">
        <v>61</v>
      </c>
    </row>
    <row r="42" spans="1:8" x14ac:dyDescent="0.25">
      <c r="A42" s="58"/>
      <c r="B42" s="72"/>
      <c r="C42" s="34"/>
      <c r="D42" s="35">
        <v>1</v>
      </c>
      <c r="E42" s="36">
        <v>5000</v>
      </c>
      <c r="F42" s="36">
        <f t="shared" si="1"/>
        <v>5000</v>
      </c>
      <c r="G42" s="37">
        <f t="shared" si="0"/>
        <v>961268</v>
      </c>
      <c r="H42" s="38" t="s">
        <v>62</v>
      </c>
    </row>
    <row r="43" spans="1:8" x14ac:dyDescent="0.25">
      <c r="A43" s="58"/>
      <c r="B43" s="72"/>
      <c r="C43" s="34"/>
      <c r="D43" s="35">
        <v>4</v>
      </c>
      <c r="E43" s="36">
        <v>12000</v>
      </c>
      <c r="F43" s="36">
        <f t="shared" si="1"/>
        <v>48000</v>
      </c>
      <c r="G43" s="37">
        <f t="shared" si="0"/>
        <v>913268</v>
      </c>
      <c r="H43" s="38" t="s">
        <v>63</v>
      </c>
    </row>
    <row r="44" spans="1:8" x14ac:dyDescent="0.25">
      <c r="A44" s="58"/>
      <c r="B44" s="72"/>
      <c r="C44" s="34"/>
      <c r="D44" s="35">
        <v>1</v>
      </c>
      <c r="E44" s="36">
        <v>23000</v>
      </c>
      <c r="F44" s="36">
        <f t="shared" si="1"/>
        <v>23000</v>
      </c>
      <c r="G44" s="37">
        <f t="shared" si="0"/>
        <v>890268</v>
      </c>
      <c r="H44" s="38" t="s">
        <v>64</v>
      </c>
    </row>
    <row r="45" spans="1:8" x14ac:dyDescent="0.25">
      <c r="A45" s="58"/>
      <c r="B45" s="10" t="s">
        <v>12</v>
      </c>
      <c r="C45" s="13"/>
      <c r="D45" s="11">
        <v>6</v>
      </c>
      <c r="E45" s="14">
        <v>37000</v>
      </c>
      <c r="F45" s="14">
        <f t="shared" si="1"/>
        <v>222000</v>
      </c>
      <c r="G45" s="37">
        <f t="shared" si="0"/>
        <v>668268</v>
      </c>
      <c r="H45" s="22"/>
    </row>
    <row r="46" spans="1:8" x14ac:dyDescent="0.25">
      <c r="A46" s="59"/>
      <c r="B46" s="10" t="s">
        <v>25</v>
      </c>
      <c r="C46" s="13"/>
      <c r="D46" s="11">
        <v>24</v>
      </c>
      <c r="E46" s="14">
        <v>3000</v>
      </c>
      <c r="F46" s="14">
        <f t="shared" si="1"/>
        <v>72000</v>
      </c>
      <c r="G46" s="37">
        <f t="shared" si="0"/>
        <v>596268</v>
      </c>
      <c r="H46" s="22"/>
    </row>
    <row r="47" spans="1:8" x14ac:dyDescent="0.25">
      <c r="A47" s="26" t="s">
        <v>27</v>
      </c>
      <c r="B47" s="10" t="s">
        <v>28</v>
      </c>
      <c r="C47" s="13"/>
      <c r="D47" s="11">
        <v>2</v>
      </c>
      <c r="E47" s="14">
        <v>40000</v>
      </c>
      <c r="F47" s="14">
        <f t="shared" si="1"/>
        <v>80000</v>
      </c>
      <c r="G47" s="37">
        <f t="shared" si="0"/>
        <v>516268</v>
      </c>
      <c r="H47" s="22"/>
    </row>
    <row r="48" spans="1:8" x14ac:dyDescent="0.25">
      <c r="A48" s="27"/>
      <c r="B48" s="10" t="s">
        <v>66</v>
      </c>
      <c r="C48" s="13"/>
      <c r="D48" s="11">
        <v>2</v>
      </c>
      <c r="E48" s="14">
        <v>23000</v>
      </c>
      <c r="F48" s="14">
        <f t="shared" si="1"/>
        <v>46000</v>
      </c>
      <c r="G48" s="37">
        <f t="shared" si="0"/>
        <v>470268</v>
      </c>
      <c r="H48" s="22"/>
    </row>
    <row r="49" spans="1:9" x14ac:dyDescent="0.25">
      <c r="A49" s="12" t="s">
        <v>3</v>
      </c>
      <c r="B49" s="10"/>
      <c r="C49" s="13"/>
      <c r="D49" s="11">
        <v>1</v>
      </c>
      <c r="E49" s="14">
        <v>200000</v>
      </c>
      <c r="F49" s="14">
        <f t="shared" si="1"/>
        <v>200000</v>
      </c>
      <c r="G49" s="37">
        <f t="shared" si="0"/>
        <v>270268</v>
      </c>
      <c r="H49" s="22"/>
      <c r="I49" s="1"/>
    </row>
    <row r="50" spans="1:9" ht="14.25" customHeight="1" x14ac:dyDescent="0.25">
      <c r="A50" s="76" t="s">
        <v>4</v>
      </c>
      <c r="B50" s="77"/>
      <c r="C50" s="77"/>
      <c r="D50" s="78"/>
      <c r="E50" s="23"/>
      <c r="F50" s="23"/>
      <c r="G50" s="37">
        <f t="shared" si="0"/>
        <v>270268</v>
      </c>
      <c r="H50" s="24"/>
      <c r="I50">
        <v>155000</v>
      </c>
    </row>
    <row r="51" spans="1:9" ht="31.5" customHeight="1" thickBot="1" x14ac:dyDescent="0.3">
      <c r="A51" s="79" t="s">
        <v>18</v>
      </c>
      <c r="B51" s="80"/>
      <c r="C51" s="80"/>
      <c r="D51" s="80"/>
      <c r="E51" s="81"/>
      <c r="F51" s="25">
        <f>SUM(F8:F50)</f>
        <v>5965982</v>
      </c>
      <c r="G51" s="60" t="str">
        <f>IF(D5 &lt;F51,"Anda kekurangan dana sebesar Rp. " &amp;G50,"OK anda memiliki dana darurat sebesar Rp. " &amp;G50)</f>
        <v>OK anda memiliki dana darurat sebesar Rp. 270268</v>
      </c>
      <c r="H51" s="61"/>
      <c r="I51" t="s">
        <v>68</v>
      </c>
    </row>
    <row r="52" spans="1:9" x14ac:dyDescent="0.25">
      <c r="G52" s="54" t="str">
        <f>"Sisa "&amp; "Rp. "&amp;G50-I50</f>
        <v>Sisa Rp. 115268</v>
      </c>
      <c r="H52" s="54"/>
    </row>
  </sheetData>
  <mergeCells count="17">
    <mergeCell ref="H3:H4"/>
    <mergeCell ref="G52:H52"/>
    <mergeCell ref="A1:H1"/>
    <mergeCell ref="A13:A46"/>
    <mergeCell ref="G51:H51"/>
    <mergeCell ref="A10:A12"/>
    <mergeCell ref="A3:A4"/>
    <mergeCell ref="B3:B4"/>
    <mergeCell ref="C3:C4"/>
    <mergeCell ref="B16:B24"/>
    <mergeCell ref="B25:B33"/>
    <mergeCell ref="B34:B44"/>
    <mergeCell ref="D5:D7"/>
    <mergeCell ref="D3:F3"/>
    <mergeCell ref="A50:D50"/>
    <mergeCell ref="A51:E51"/>
    <mergeCell ref="G3:G4"/>
  </mergeCells>
  <conditionalFormatting sqref="G51">
    <cfRule type="expression" dxfId="1" priority="1">
      <formula>$G$51="OK anda memiliki dana darurat sebesar Rp. "&amp;G50</formula>
    </cfRule>
    <cfRule type="expression" dxfId="0" priority="2">
      <formula>$G$51="Anda kekurangan dana sebesar Rp. " &amp;G50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32202-D67E-4BD2-98A7-DD27DFDF2968}">
  <dimension ref="A1:H23"/>
  <sheetViews>
    <sheetView workbookViewId="0">
      <selection activeCell="G11" sqref="G11"/>
    </sheetView>
  </sheetViews>
  <sheetFormatPr defaultRowHeight="15" x14ac:dyDescent="0.25"/>
  <cols>
    <col min="1" max="1" width="20.42578125" bestFit="1" customWidth="1"/>
  </cols>
  <sheetData>
    <row r="1" spans="1:8" x14ac:dyDescent="0.25">
      <c r="A1" t="s">
        <v>14</v>
      </c>
      <c r="B1" t="s">
        <v>15</v>
      </c>
      <c r="C1" t="s">
        <v>20</v>
      </c>
      <c r="D1" t="s">
        <v>21</v>
      </c>
      <c r="G1" t="s">
        <v>23</v>
      </c>
      <c r="H1" t="s">
        <v>19</v>
      </c>
    </row>
    <row r="2" spans="1:8" x14ac:dyDescent="0.25">
      <c r="D2" t="s">
        <v>16</v>
      </c>
      <c r="E2" t="s">
        <v>17</v>
      </c>
      <c r="F2" t="s">
        <v>22</v>
      </c>
    </row>
    <row r="3" spans="1:8" x14ac:dyDescent="0.25">
      <c r="A3" t="s">
        <v>20</v>
      </c>
      <c r="C3">
        <v>3134250</v>
      </c>
      <c r="G3">
        <f>C3</f>
        <v>3134250</v>
      </c>
    </row>
    <row r="4" spans="1:8" x14ac:dyDescent="0.25">
      <c r="C4">
        <v>2297000</v>
      </c>
      <c r="G4">
        <f>G3+C4</f>
        <v>5431250</v>
      </c>
    </row>
    <row r="5" spans="1:8" x14ac:dyDescent="0.25">
      <c r="C5">
        <v>805000</v>
      </c>
      <c r="G5">
        <f>G4+C5</f>
        <v>6236250</v>
      </c>
    </row>
    <row r="6" spans="1:8" x14ac:dyDescent="0.25">
      <c r="A6" t="s">
        <v>24</v>
      </c>
      <c r="D6">
        <v>1</v>
      </c>
      <c r="E6">
        <v>585000</v>
      </c>
      <c r="F6">
        <f>D6*E6</f>
        <v>585000</v>
      </c>
      <c r="G6">
        <f>G5-F6</f>
        <v>5651250</v>
      </c>
    </row>
    <row r="7" spans="1:8" x14ac:dyDescent="0.25">
      <c r="A7" t="s">
        <v>0</v>
      </c>
      <c r="B7" t="s">
        <v>5</v>
      </c>
      <c r="D7">
        <v>1</v>
      </c>
      <c r="E7">
        <v>2500000</v>
      </c>
      <c r="F7">
        <f>D7*E7</f>
        <v>2500000</v>
      </c>
      <c r="G7">
        <f t="shared" ref="G7:G22" si="0">G6-F7</f>
        <v>3151250</v>
      </c>
      <c r="H7" t="s">
        <v>26</v>
      </c>
    </row>
    <row r="8" spans="1:8" x14ac:dyDescent="0.25">
      <c r="A8" t="s">
        <v>1</v>
      </c>
      <c r="B8" t="s">
        <v>6</v>
      </c>
      <c r="D8">
        <v>1</v>
      </c>
      <c r="E8">
        <v>1293874</v>
      </c>
      <c r="F8">
        <f t="shared" ref="F8:F21" si="1">D8*E8</f>
        <v>1293874</v>
      </c>
      <c r="G8">
        <f t="shared" si="0"/>
        <v>1857376</v>
      </c>
    </row>
    <row r="9" spans="1:8" x14ac:dyDescent="0.25">
      <c r="B9" t="s">
        <v>7</v>
      </c>
      <c r="D9">
        <v>1</v>
      </c>
      <c r="E9">
        <v>221000</v>
      </c>
      <c r="F9">
        <f t="shared" si="1"/>
        <v>221000</v>
      </c>
      <c r="G9">
        <f t="shared" si="0"/>
        <v>1636376</v>
      </c>
    </row>
    <row r="10" spans="1:8" x14ac:dyDescent="0.25">
      <c r="D10">
        <v>1</v>
      </c>
      <c r="E10">
        <v>120000</v>
      </c>
      <c r="F10">
        <f t="shared" si="1"/>
        <v>120000</v>
      </c>
      <c r="G10">
        <f t="shared" si="0"/>
        <v>1516376</v>
      </c>
    </row>
    <row r="11" spans="1:8" x14ac:dyDescent="0.25">
      <c r="A11" t="s">
        <v>2</v>
      </c>
      <c r="B11" t="s">
        <v>8</v>
      </c>
      <c r="D11">
        <v>1</v>
      </c>
      <c r="E11">
        <v>100000</v>
      </c>
      <c r="F11">
        <f t="shared" si="1"/>
        <v>100000</v>
      </c>
      <c r="G11">
        <f t="shared" si="0"/>
        <v>1416376</v>
      </c>
    </row>
    <row r="12" spans="1:8" x14ac:dyDescent="0.25">
      <c r="B12" t="s">
        <v>9</v>
      </c>
      <c r="D12">
        <v>1</v>
      </c>
      <c r="E12">
        <v>38000</v>
      </c>
      <c r="F12">
        <f t="shared" si="1"/>
        <v>38000</v>
      </c>
      <c r="G12">
        <f t="shared" si="0"/>
        <v>1378376</v>
      </c>
    </row>
    <row r="13" spans="1:8" x14ac:dyDescent="0.25">
      <c r="B13" t="s">
        <v>10</v>
      </c>
      <c r="D13">
        <v>4</v>
      </c>
      <c r="E13">
        <v>40000</v>
      </c>
      <c r="F13">
        <f t="shared" si="1"/>
        <v>160000</v>
      </c>
      <c r="G13">
        <f t="shared" si="0"/>
        <v>1218376</v>
      </c>
    </row>
    <row r="14" spans="1:8" x14ac:dyDescent="0.25">
      <c r="B14" t="s">
        <v>11</v>
      </c>
      <c r="D14">
        <v>4</v>
      </c>
      <c r="E14">
        <v>30000</v>
      </c>
      <c r="F14">
        <f t="shared" si="1"/>
        <v>120000</v>
      </c>
      <c r="G14">
        <f t="shared" si="0"/>
        <v>1098376</v>
      </c>
    </row>
    <row r="15" spans="1:8" x14ac:dyDescent="0.25">
      <c r="B15" t="s">
        <v>12</v>
      </c>
      <c r="D15">
        <v>2</v>
      </c>
      <c r="E15">
        <v>37000</v>
      </c>
      <c r="F15">
        <f t="shared" si="1"/>
        <v>74000</v>
      </c>
      <c r="G15">
        <f t="shared" si="0"/>
        <v>1024376</v>
      </c>
    </row>
    <row r="16" spans="1:8" x14ac:dyDescent="0.25">
      <c r="B16" t="s">
        <v>13</v>
      </c>
      <c r="D16">
        <v>14</v>
      </c>
      <c r="E16">
        <v>15000</v>
      </c>
      <c r="F16">
        <f t="shared" si="1"/>
        <v>210000</v>
      </c>
      <c r="G16">
        <f t="shared" si="0"/>
        <v>814376</v>
      </c>
      <c r="H16" t="str">
        <f>"buat beli baju "&amp;F16+F17</f>
        <v>buat beli baju 282000</v>
      </c>
    </row>
    <row r="17" spans="1:7" x14ac:dyDescent="0.25">
      <c r="B17" t="s">
        <v>25</v>
      </c>
      <c r="D17">
        <v>24</v>
      </c>
      <c r="E17">
        <v>3000</v>
      </c>
      <c r="F17">
        <f t="shared" si="1"/>
        <v>72000</v>
      </c>
      <c r="G17">
        <f t="shared" si="0"/>
        <v>742376</v>
      </c>
    </row>
    <row r="18" spans="1:7" x14ac:dyDescent="0.25">
      <c r="A18" t="s">
        <v>27</v>
      </c>
      <c r="B18" t="s">
        <v>28</v>
      </c>
      <c r="D18">
        <v>2</v>
      </c>
      <c r="E18">
        <v>40000</v>
      </c>
      <c r="F18">
        <f t="shared" si="1"/>
        <v>80000</v>
      </c>
      <c r="G18">
        <f t="shared" si="0"/>
        <v>662376</v>
      </c>
    </row>
    <row r="19" spans="1:7" x14ac:dyDescent="0.25">
      <c r="B19" t="s">
        <v>29</v>
      </c>
      <c r="D19">
        <v>1</v>
      </c>
      <c r="E19">
        <v>100000</v>
      </c>
      <c r="F19">
        <f t="shared" si="1"/>
        <v>100000</v>
      </c>
      <c r="G19">
        <f t="shared" si="0"/>
        <v>562376</v>
      </c>
    </row>
    <row r="20" spans="1:7" x14ac:dyDescent="0.25">
      <c r="B20" t="s">
        <v>30</v>
      </c>
      <c r="D20">
        <v>1</v>
      </c>
      <c r="E20">
        <v>200000</v>
      </c>
      <c r="F20">
        <f t="shared" si="1"/>
        <v>200000</v>
      </c>
      <c r="G20">
        <f t="shared" si="0"/>
        <v>362376</v>
      </c>
    </row>
    <row r="21" spans="1:7" x14ac:dyDescent="0.25">
      <c r="A21" t="s">
        <v>3</v>
      </c>
      <c r="D21">
        <v>1</v>
      </c>
      <c r="E21">
        <v>500000</v>
      </c>
      <c r="F21">
        <f t="shared" si="1"/>
        <v>500000</v>
      </c>
      <c r="G21">
        <f t="shared" si="0"/>
        <v>-137624</v>
      </c>
    </row>
    <row r="22" spans="1:7" x14ac:dyDescent="0.25">
      <c r="A22" t="s">
        <v>4</v>
      </c>
      <c r="G22">
        <f t="shared" si="0"/>
        <v>-137624</v>
      </c>
    </row>
    <row r="23" spans="1:7" x14ac:dyDescent="0.25">
      <c r="A23" t="s">
        <v>18</v>
      </c>
      <c r="F23">
        <f>SUM(F6:F22)</f>
        <v>6373874</v>
      </c>
      <c r="G23" t="str">
        <f>IF(C3 &lt;F23,"Anda kekurangan dana sebesar Rp. " &amp;G22,"OK anda memiliki dana darurat sebesar Rp. " &amp;G22)</f>
        <v>Anda kekurangan dana sebesar Rp. -137624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November</vt:lpstr>
      <vt:lpstr>Oktober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</dc:creator>
  <cp:lastModifiedBy>ISMAIL</cp:lastModifiedBy>
  <dcterms:created xsi:type="dcterms:W3CDTF">2024-01-18T14:49:00Z</dcterms:created>
  <dcterms:modified xsi:type="dcterms:W3CDTF">2024-12-01T14:06:44Z</dcterms:modified>
</cp:coreProperties>
</file>