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dward\Downloads\"/>
    </mc:Choice>
  </mc:AlternateContent>
  <xr:revisionPtr revIDLastSave="0" documentId="8_{863FB1D2-FF64-486D-A246-3245572EAFDA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print 1 backlog" sheetId="1" r:id="rId1"/>
    <sheet name="Sprint 1 Effort " sheetId="2" r:id="rId2"/>
    <sheet name="Sprint 2 backlog" sheetId="3" r:id="rId3"/>
    <sheet name="Sprint 2 Effort" sheetId="4" r:id="rId4"/>
    <sheet name="Sprint 3 backlog" sheetId="5" r:id="rId5"/>
    <sheet name="Sprint 3 Effor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QxBwb3XwvrKQnt41kQajF9dbrvg=="/>
    </ext>
  </extLst>
</workbook>
</file>

<file path=xl/calcChain.xml><?xml version="1.0" encoding="utf-8"?>
<calcChain xmlns="http://schemas.openxmlformats.org/spreadsheetml/2006/main">
  <c r="C3" i="6" l="1"/>
  <c r="D3" i="6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M3" i="3"/>
  <c r="L3" i="3"/>
  <c r="K3" i="3"/>
  <c r="J3" i="3"/>
  <c r="M3" i="1"/>
  <c r="L3" i="1"/>
  <c r="J3" i="1"/>
  <c r="K3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2" i="5"/>
  <c r="N2" i="5"/>
  <c r="M2" i="5"/>
  <c r="L2" i="5"/>
  <c r="K2" i="5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V4" i="2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E3" i="6" l="1"/>
  <c r="F3" i="6" s="1"/>
  <c r="G3" i="6" s="1"/>
  <c r="H3" i="6" s="1"/>
  <c r="I3" i="6" s="1"/>
  <c r="J3" i="6" s="1"/>
  <c r="K3" i="6" s="1"/>
  <c r="L3" i="6" s="1"/>
  <c r="M3" i="6" s="1"/>
  <c r="N3" i="6" s="1"/>
  <c r="O3" i="6" s="1"/>
</calcChain>
</file>

<file path=xl/sharedStrings.xml><?xml version="1.0" encoding="utf-8"?>
<sst xmlns="http://schemas.openxmlformats.org/spreadsheetml/2006/main" count="270" uniqueCount="93">
  <si>
    <t>No.</t>
  </si>
  <si>
    <t>Task</t>
  </si>
  <si>
    <t>Responsible person</t>
  </si>
  <si>
    <t>Status</t>
  </si>
  <si>
    <t>Estimate (hours)</t>
  </si>
  <si>
    <t>Actual (Hours)</t>
  </si>
  <si>
    <t>Start date</t>
  </si>
  <si>
    <t>End date</t>
  </si>
  <si>
    <t>Design App Theme</t>
  </si>
  <si>
    <t>Dat</t>
  </si>
  <si>
    <t>Done</t>
  </si>
  <si>
    <t>Code OCR API</t>
  </si>
  <si>
    <t>Crop Image</t>
  </si>
  <si>
    <t>Take full-scale Image</t>
  </si>
  <si>
    <t>Code Firebase Authentications</t>
  </si>
  <si>
    <t>Truong</t>
  </si>
  <si>
    <t>Basic Login</t>
  </si>
  <si>
    <t>User Register</t>
  </si>
  <si>
    <t>Login Sessions</t>
  </si>
  <si>
    <t>Forgot password</t>
  </si>
  <si>
    <t>Code Translate API</t>
  </si>
  <si>
    <t>Kha</t>
  </si>
  <si>
    <t>Spinner List selection</t>
  </si>
  <si>
    <t>Auto Detect Language</t>
  </si>
  <si>
    <t>Design Main page</t>
  </si>
  <si>
    <t>Not done</t>
  </si>
  <si>
    <t>Integrate into basic app</t>
  </si>
  <si>
    <t>All member</t>
  </si>
  <si>
    <t>Update Project Plan</t>
  </si>
  <si>
    <t>Update Product Backlog</t>
  </si>
  <si>
    <t>Long</t>
  </si>
  <si>
    <t>Update Sprint Backlog</t>
  </si>
  <si>
    <t>Create Database Design</t>
  </si>
  <si>
    <t>Trường</t>
  </si>
  <si>
    <t>Milestone</t>
  </si>
  <si>
    <t>Estimated Time (hours)</t>
  </si>
  <si>
    <t>Actual Time Remaining(Hours)</t>
  </si>
  <si>
    <t>Actual Time(Hours)</t>
  </si>
  <si>
    <t>Actual(Hours)</t>
  </si>
  <si>
    <t>Search Image</t>
  </si>
  <si>
    <t>Data Collection</t>
  </si>
  <si>
    <t>Auto-Translate</t>
  </si>
  <si>
    <t>Update Integrated App</t>
  </si>
  <si>
    <t>Update Architecture Document</t>
  </si>
  <si>
    <t>Update Database Design</t>
  </si>
  <si>
    <t>Update User Interface Design</t>
  </si>
  <si>
    <t>Text to Speech API</t>
  </si>
  <si>
    <t>Speech to Text API</t>
  </si>
  <si>
    <t>Setup character limit</t>
  </si>
  <si>
    <t>Dictionary API</t>
  </si>
  <si>
    <t>Save used languages</t>
  </si>
  <si>
    <t>Spell checker API</t>
  </si>
  <si>
    <t>Update Main page design</t>
  </si>
  <si>
    <t>Search text result</t>
  </si>
  <si>
    <t>Design “Image to text” page</t>
  </si>
  <si>
    <t>Translation History</t>
  </si>
  <si>
    <t>Change password</t>
  </si>
  <si>
    <t>Design Login/Forgot password/Register page</t>
  </si>
  <si>
    <t>Design menu in main page</t>
  </si>
  <si>
    <t>Design change password</t>
  </si>
  <si>
    <t>Bookmark</t>
  </si>
  <si>
    <t>View/Edit user information</t>
  </si>
  <si>
    <t>Swap languages</t>
  </si>
  <si>
    <t>Copy translated text</t>
  </si>
  <si>
    <t>Text Change Activity</t>
  </si>
  <si>
    <t>Fix Bugs/Error</t>
  </si>
  <si>
    <t xml:space="preserve">Update Test Case </t>
  </si>
  <si>
    <t>Update User Story</t>
  </si>
  <si>
    <t>Sprint meeting</t>
  </si>
  <si>
    <t>Sprint Retrospective</t>
  </si>
  <si>
    <t>Wrapping up app project</t>
  </si>
  <si>
    <t>Update and Finalize Sprint Backlog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</si>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</sst>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scheme val="minor"/>
    </font>
    <font>
      <sz val="13"/>
      <color theme="1"/>
      <name val="Times New Roman"/>
    </font>
    <font>
      <sz val="11"/>
      <color theme="1"/>
      <name val="Calibri"/>
    </font>
    <font>
      <sz val="13"/>
      <color rgb="FF00000A"/>
      <name val="Times New Roman"/>
    </font>
    <font>
      <sz val="13"/>
      <color rgb="FF000000"/>
      <name val="Times New Roman"/>
    </font>
    <font>
      <sz val="11"/>
      <color theme="1"/>
      <name val="Calibri"/>
      <scheme val="minor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16" fontId="1" fillId="2" borderId="1" xfId="0" applyNumberFormat="1" applyFont="1" applyFill="1" applyBorder="1" applyAlignment="1">
      <alignment horizontal="center" vertical="center"/>
    </xf>
    <xf numFmtId="16" fontId="2" fillId="0" borderId="0" xfId="0" applyNumberFormat="1" applyFont="1"/>
    <xf numFmtId="16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1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2" fillId="0" borderId="0" xfId="0" applyNumberFormat="1" applyFont="1"/>
    <xf numFmtId="0" fontId="3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 wrapText="1"/>
    </xf>
    <xf numFmtId="0" fontId="2" fillId="0" borderId="1" xfId="0" applyFont="1" applyBorder="1"/>
    <xf numFmtId="16" fontId="1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'Sprint 1 backlog'!$J$2:$M$2</c:f>
              <c:strCache>
                <c:ptCount val="4"/>
                <c:pt idx="0">
                  <c:v>Kha</c:v>
                </c:pt>
                <c:pt idx="1">
                  <c:v>Dat</c:v>
                </c:pt>
                <c:pt idx="2">
                  <c:v>Truong</c:v>
                </c:pt>
                <c:pt idx="3">
                  <c:v>Long</c:v>
                </c:pt>
              </c:strCache>
            </c:strRef>
          </c:cat>
          <c:val>
            <c:numRef>
              <c:f>'Sprint 1 backlog'!$J$3:$M$3</c:f>
              <c:numCache>
                <c:formatCode>General</c:formatCode>
                <c:ptCount val="4"/>
                <c:pt idx="0">
                  <c:v>61</c:v>
                </c:pt>
                <c:pt idx="1">
                  <c:v>64</c:v>
                </c:pt>
                <c:pt idx="2">
                  <c:v>58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0-4ADD-AF89-6C3059F58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'Sprint 1 Effort '!$A$4</c:f>
              <c:strCache>
                <c:ptCount val="1"/>
                <c:pt idx="0">
                  <c:v>Estimated Time (hours)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'Sprint 1 Effort '!$B$1:$V$3</c:f>
              <c:strCache>
                <c:ptCount val="2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</c:strCache>
            </c:strRef>
          </c:xVal>
          <c:yVal>
            <c:numRef>
              <c:f>'Sprint 1 Effort '!$B$4:$V$4</c:f>
              <c:numCache>
                <c:formatCode>General</c:formatCode>
                <c:ptCount val="21"/>
                <c:pt idx="0">
                  <c:v>256</c:v>
                </c:pt>
                <c:pt idx="1">
                  <c:v>243.2</c:v>
                </c:pt>
                <c:pt idx="2">
                  <c:v>230.39999999999998</c:v>
                </c:pt>
                <c:pt idx="3">
                  <c:v>217.59999999999997</c:v>
                </c:pt>
                <c:pt idx="4">
                  <c:v>204.79999999999995</c:v>
                </c:pt>
                <c:pt idx="5">
                  <c:v>191.99999999999994</c:v>
                </c:pt>
                <c:pt idx="6">
                  <c:v>179.19999999999993</c:v>
                </c:pt>
                <c:pt idx="7">
                  <c:v>166.39999999999992</c:v>
                </c:pt>
                <c:pt idx="8">
                  <c:v>153.59999999999991</c:v>
                </c:pt>
                <c:pt idx="9">
                  <c:v>140.7999999999999</c:v>
                </c:pt>
                <c:pt idx="10">
                  <c:v>127.9999999999999</c:v>
                </c:pt>
                <c:pt idx="11">
                  <c:v>115.1999999999999</c:v>
                </c:pt>
                <c:pt idx="12">
                  <c:v>102.39999999999991</c:v>
                </c:pt>
                <c:pt idx="13">
                  <c:v>89.599999999999909</c:v>
                </c:pt>
                <c:pt idx="14">
                  <c:v>76.799999999999912</c:v>
                </c:pt>
                <c:pt idx="15">
                  <c:v>63.999999999999915</c:v>
                </c:pt>
                <c:pt idx="16">
                  <c:v>51.199999999999918</c:v>
                </c:pt>
                <c:pt idx="17">
                  <c:v>38.39999999999992</c:v>
                </c:pt>
                <c:pt idx="18">
                  <c:v>25.59999999999992</c:v>
                </c:pt>
                <c:pt idx="19">
                  <c:v>12.799999999999919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D-495B-84B4-5D520E44CFE0}"/>
            </c:ext>
          </c:extLst>
        </c:ser>
        <c:ser>
          <c:idx val="1"/>
          <c:order val="1"/>
          <c:tx>
            <c:strRef>
              <c:f>'Sprint 1 Effort '!$A$5</c:f>
              <c:strCache>
                <c:ptCount val="1"/>
                <c:pt idx="0">
                  <c:v>Actual Time Remaining(Hours)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'Sprint 1 Effort '!$B$1:$V$3</c:f>
              <c:strCache>
                <c:ptCount val="2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</c:strCache>
            </c:strRef>
          </c:xVal>
          <c:yVal>
            <c:numRef>
              <c:f>'Sprint 1 Effort '!$B$5:$V$5</c:f>
              <c:numCache>
                <c:formatCode>General</c:formatCode>
                <c:ptCount val="21"/>
                <c:pt idx="0">
                  <c:v>256</c:v>
                </c:pt>
                <c:pt idx="1">
                  <c:v>230</c:v>
                </c:pt>
                <c:pt idx="2">
                  <c:v>222</c:v>
                </c:pt>
                <c:pt idx="3">
                  <c:v>217</c:v>
                </c:pt>
                <c:pt idx="4">
                  <c:v>205</c:v>
                </c:pt>
                <c:pt idx="5">
                  <c:v>193</c:v>
                </c:pt>
                <c:pt idx="6">
                  <c:v>178</c:v>
                </c:pt>
                <c:pt idx="7">
                  <c:v>166</c:v>
                </c:pt>
                <c:pt idx="8">
                  <c:v>151</c:v>
                </c:pt>
                <c:pt idx="9">
                  <c:v>139</c:v>
                </c:pt>
                <c:pt idx="10">
                  <c:v>127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88</c:v>
                </c:pt>
                <c:pt idx="15">
                  <c:v>78</c:v>
                </c:pt>
                <c:pt idx="16">
                  <c:v>69</c:v>
                </c:pt>
                <c:pt idx="17">
                  <c:v>58</c:v>
                </c:pt>
                <c:pt idx="18">
                  <c:v>46</c:v>
                </c:pt>
                <c:pt idx="19">
                  <c:v>36</c:v>
                </c:pt>
                <c:pt idx="20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D-495B-84B4-5D520E44C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43792"/>
        <c:axId val="642344272"/>
      </c:scatterChart>
      <c:valAx>
        <c:axId val="642343792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44272"/>
        <c:crosses val="autoZero"/>
        <c:crossBetween val="midCat"/>
      </c:valAx>
      <c:valAx>
        <c:axId val="642344272"/>
        <c:scaling>
          <c:orientation val="minMax"/>
          <c:max val="2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4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'Sprint 2 backlog'!$J$2:$M$2</c:f>
              <c:strCache>
                <c:ptCount val="4"/>
                <c:pt idx="0">
                  <c:v>Kha</c:v>
                </c:pt>
                <c:pt idx="1">
                  <c:v>Dat</c:v>
                </c:pt>
                <c:pt idx="2">
                  <c:v>Long</c:v>
                </c:pt>
                <c:pt idx="3">
                  <c:v>Truong</c:v>
                </c:pt>
              </c:strCache>
            </c:strRef>
          </c:cat>
          <c:val>
            <c:numRef>
              <c:f>'Sprint 2 backlog'!$J$3:$M$3</c:f>
              <c:numCache>
                <c:formatCode>General</c:formatCode>
                <c:ptCount val="4"/>
                <c:pt idx="0">
                  <c:v>59</c:v>
                </c:pt>
                <c:pt idx="1">
                  <c:v>66</c:v>
                </c:pt>
                <c:pt idx="2">
                  <c:v>62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A-4F19-AB95-583669ECF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'Sprint 2 Effort'!$A$2</c:f>
              <c:strCache>
                <c:ptCount val="1"/>
                <c:pt idx="0">
                  <c:v>Estimated Time (hours)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'Sprint 2 Effort'!$B$1:$V$1</c:f>
              <c:strCache>
                <c:ptCount val="2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</c:strCache>
            </c:strRef>
          </c:xVal>
          <c:yVal>
            <c:numRef>
              <c:f>'Sprint 2 Effort'!$B$2:$V$2</c:f>
              <c:numCache>
                <c:formatCode>General</c:formatCode>
                <c:ptCount val="21"/>
                <c:pt idx="0">
                  <c:v>256</c:v>
                </c:pt>
                <c:pt idx="1">
                  <c:v>243.2</c:v>
                </c:pt>
                <c:pt idx="2">
                  <c:v>230.39999999999998</c:v>
                </c:pt>
                <c:pt idx="3">
                  <c:v>217.59999999999997</c:v>
                </c:pt>
                <c:pt idx="4">
                  <c:v>204.79999999999995</c:v>
                </c:pt>
                <c:pt idx="5">
                  <c:v>191.99999999999994</c:v>
                </c:pt>
                <c:pt idx="6">
                  <c:v>179.19999999999993</c:v>
                </c:pt>
                <c:pt idx="7">
                  <c:v>166.39999999999992</c:v>
                </c:pt>
                <c:pt idx="8">
                  <c:v>153.59999999999991</c:v>
                </c:pt>
                <c:pt idx="9">
                  <c:v>140.7999999999999</c:v>
                </c:pt>
                <c:pt idx="10">
                  <c:v>127.9999999999999</c:v>
                </c:pt>
                <c:pt idx="11">
                  <c:v>115.1999999999999</c:v>
                </c:pt>
                <c:pt idx="12">
                  <c:v>102.39999999999991</c:v>
                </c:pt>
                <c:pt idx="13">
                  <c:v>89.599999999999909</c:v>
                </c:pt>
                <c:pt idx="14">
                  <c:v>76.799999999999912</c:v>
                </c:pt>
                <c:pt idx="15">
                  <c:v>63.999999999999915</c:v>
                </c:pt>
                <c:pt idx="16">
                  <c:v>51.199999999999918</c:v>
                </c:pt>
                <c:pt idx="17">
                  <c:v>38.39999999999992</c:v>
                </c:pt>
                <c:pt idx="18">
                  <c:v>25.59999999999992</c:v>
                </c:pt>
                <c:pt idx="19">
                  <c:v>12.799999999999919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C-4A3E-9240-DDBFDB2F2197}"/>
            </c:ext>
          </c:extLst>
        </c:ser>
        <c:ser>
          <c:idx val="1"/>
          <c:order val="1"/>
          <c:tx>
            <c:strRef>
              <c:f>'Sprint 2 Effort'!$A$3</c:f>
              <c:strCache>
                <c:ptCount val="1"/>
                <c:pt idx="0">
                  <c:v>Actual Time Remaining(Hours)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'Sprint 2 Effort'!$B$1:$V$1</c:f>
              <c:strCache>
                <c:ptCount val="2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</c:strCache>
            </c:strRef>
          </c:xVal>
          <c:yVal>
            <c:numRef>
              <c:f>'Sprint 2 Effort'!$B$3:$V$3</c:f>
              <c:numCache>
                <c:formatCode>General</c:formatCode>
                <c:ptCount val="21"/>
                <c:pt idx="0">
                  <c:v>256</c:v>
                </c:pt>
                <c:pt idx="1">
                  <c:v>239</c:v>
                </c:pt>
                <c:pt idx="2">
                  <c:v>224</c:v>
                </c:pt>
                <c:pt idx="3">
                  <c:v>206</c:v>
                </c:pt>
                <c:pt idx="4">
                  <c:v>203</c:v>
                </c:pt>
                <c:pt idx="5">
                  <c:v>186</c:v>
                </c:pt>
                <c:pt idx="6">
                  <c:v>170</c:v>
                </c:pt>
                <c:pt idx="7">
                  <c:v>155</c:v>
                </c:pt>
                <c:pt idx="8">
                  <c:v>144</c:v>
                </c:pt>
                <c:pt idx="9">
                  <c:v>137</c:v>
                </c:pt>
                <c:pt idx="10">
                  <c:v>125</c:v>
                </c:pt>
                <c:pt idx="11">
                  <c:v>114</c:v>
                </c:pt>
                <c:pt idx="12">
                  <c:v>103</c:v>
                </c:pt>
                <c:pt idx="13">
                  <c:v>91</c:v>
                </c:pt>
                <c:pt idx="14">
                  <c:v>77</c:v>
                </c:pt>
                <c:pt idx="15">
                  <c:v>72</c:v>
                </c:pt>
                <c:pt idx="16">
                  <c:v>60</c:v>
                </c:pt>
                <c:pt idx="17">
                  <c:v>48</c:v>
                </c:pt>
                <c:pt idx="18">
                  <c:v>35</c:v>
                </c:pt>
                <c:pt idx="19">
                  <c:v>24</c:v>
                </c:pt>
                <c:pt idx="2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BC-4A3E-9240-DDBFDB2F2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53808"/>
        <c:axId val="642898320"/>
      </c:scatterChart>
      <c:valAx>
        <c:axId val="643053808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98320"/>
        <c:crosses val="autoZero"/>
        <c:crossBetween val="midCat"/>
      </c:valAx>
      <c:valAx>
        <c:axId val="642898320"/>
        <c:scaling>
          <c:orientation val="minMax"/>
          <c:max val="2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5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'Sprint 3 backlog'!$K$1:$N$1</c:f>
              <c:strCache>
                <c:ptCount val="4"/>
                <c:pt idx="0">
                  <c:v>Dat</c:v>
                </c:pt>
                <c:pt idx="1">
                  <c:v>Kha</c:v>
                </c:pt>
                <c:pt idx="2">
                  <c:v>Truong</c:v>
                </c:pt>
                <c:pt idx="3">
                  <c:v>Long</c:v>
                </c:pt>
              </c:strCache>
            </c:strRef>
          </c:cat>
          <c:val>
            <c:numRef>
              <c:f>'Sprint 3 backlog'!$K$2:$N$2</c:f>
              <c:numCache>
                <c:formatCode>General</c:formatCode>
                <c:ptCount val="4"/>
                <c:pt idx="0">
                  <c:v>46</c:v>
                </c:pt>
                <c:pt idx="1">
                  <c:v>43</c:v>
                </c:pt>
                <c:pt idx="2">
                  <c:v>46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4-47BF-BEC9-EBBE053BA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'Sprint 3 Effort'!$A$2</c:f>
              <c:strCache>
                <c:ptCount val="1"/>
                <c:pt idx="0">
                  <c:v>Estimated Time (hours)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'Sprint 3 Effort'!$B$1:$O$1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xVal>
          <c:yVal>
            <c:numRef>
              <c:f>'Sprint 3 Effort'!$B$2:$O$2</c:f>
              <c:numCache>
                <c:formatCode>General</c:formatCode>
                <c:ptCount val="14"/>
                <c:pt idx="0">
                  <c:v>156</c:v>
                </c:pt>
                <c:pt idx="1">
                  <c:v>144</c:v>
                </c:pt>
                <c:pt idx="2">
                  <c:v>132</c:v>
                </c:pt>
                <c:pt idx="3">
                  <c:v>120</c:v>
                </c:pt>
                <c:pt idx="4">
                  <c:v>108</c:v>
                </c:pt>
                <c:pt idx="5">
                  <c:v>96</c:v>
                </c:pt>
                <c:pt idx="6">
                  <c:v>84</c:v>
                </c:pt>
                <c:pt idx="7">
                  <c:v>72</c:v>
                </c:pt>
                <c:pt idx="8">
                  <c:v>60</c:v>
                </c:pt>
                <c:pt idx="9">
                  <c:v>48</c:v>
                </c:pt>
                <c:pt idx="10">
                  <c:v>36</c:v>
                </c:pt>
                <c:pt idx="11">
                  <c:v>24</c:v>
                </c:pt>
                <c:pt idx="12">
                  <c:v>12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5-488C-838F-FA48394B55C7}"/>
            </c:ext>
          </c:extLst>
        </c:ser>
        <c:ser>
          <c:idx val="1"/>
          <c:order val="1"/>
          <c:tx>
            <c:strRef>
              <c:f>'Sprint 3 Effort'!$A$3</c:f>
              <c:strCache>
                <c:ptCount val="1"/>
                <c:pt idx="0">
                  <c:v>Actual Time Remaining(Hours)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'Sprint 3 Effort'!$B$1:$O$1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xVal>
          <c:yVal>
            <c:numRef>
              <c:f>'Sprint 3 Effort'!$B$3:$O$3</c:f>
              <c:numCache>
                <c:formatCode>General</c:formatCode>
                <c:ptCount val="14"/>
                <c:pt idx="0">
                  <c:v>156</c:v>
                </c:pt>
                <c:pt idx="1">
                  <c:v>146</c:v>
                </c:pt>
                <c:pt idx="2">
                  <c:v>134</c:v>
                </c:pt>
                <c:pt idx="3">
                  <c:v>121</c:v>
                </c:pt>
                <c:pt idx="4">
                  <c:v>116</c:v>
                </c:pt>
                <c:pt idx="5">
                  <c:v>107</c:v>
                </c:pt>
                <c:pt idx="6">
                  <c:v>97</c:v>
                </c:pt>
                <c:pt idx="7">
                  <c:v>84</c:v>
                </c:pt>
                <c:pt idx="8">
                  <c:v>75</c:v>
                </c:pt>
                <c:pt idx="9">
                  <c:v>62</c:v>
                </c:pt>
                <c:pt idx="10">
                  <c:v>50</c:v>
                </c:pt>
                <c:pt idx="11">
                  <c:v>40</c:v>
                </c:pt>
                <c:pt idx="12">
                  <c:v>26</c:v>
                </c:pt>
                <c:pt idx="13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5-488C-838F-FA48394B5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51296"/>
        <c:axId val="547277392"/>
      </c:scatterChart>
      <c:valAx>
        <c:axId val="642351296"/>
        <c:scaling>
          <c:orientation val="minMax"/>
          <c:max val="1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77392"/>
        <c:crosses val="autoZero"/>
        <c:crossBetween val="midCat"/>
      </c:valAx>
      <c:valAx>
        <c:axId val="547277392"/>
        <c:scaling>
          <c:orientation val="minMax"/>
          <c:max val="1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5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4</xdr:row>
      <xdr:rowOff>42862</xdr:rowOff>
    </xdr:from>
    <xdr:to>
      <xdr:col>16</xdr:col>
      <xdr:colOff>171450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39A12-9723-0E0A-41A1-9B797DB37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8</xdr:row>
      <xdr:rowOff>142875</xdr:rowOff>
    </xdr:from>
    <xdr:to>
      <xdr:col>9</xdr:col>
      <xdr:colOff>38100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5DE51-EFC4-93F6-2D00-FCA4B904A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128587</xdr:colOff>
      <xdr:row>3</xdr:row>
      <xdr:rowOff>128587</xdr:rowOff>
    </xdr:from>
    <xdr:to>
      <xdr:col>16</xdr:col>
      <xdr:colOff>52387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5A3A8-6845-6644-CFBF-8E438E95F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</xdr:row>
      <xdr:rowOff>114300</xdr:rowOff>
    </xdr:from>
    <xdr:to>
      <xdr:col>14</xdr:col>
      <xdr:colOff>242887</xdr:colOff>
      <xdr:row>25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A99BB-76A6-8709-0967-A978AA03C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17</xdr:row>
      <xdr:rowOff>23812</xdr:rowOff>
    </xdr:from>
    <xdr:to>
      <xdr:col>2</xdr:col>
      <xdr:colOff>1495425</xdr:colOff>
      <xdr:row>30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DF2EA-FDE5-2027-B265-3A1ABF609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6</xdr:row>
      <xdr:rowOff>28575</xdr:rowOff>
    </xdr:from>
    <xdr:to>
      <xdr:col>13</xdr:col>
      <xdr:colOff>100012</xdr:colOff>
      <xdr:row>26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D1B55-0A91-1CA2-C264-8EFA059BE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workbookViewId="0">
      <selection activeCell="K22" sqref="K22"/>
    </sheetView>
  </sheetViews>
  <sheetFormatPr defaultColWidth="14.42578125" defaultRowHeight="15" customHeight="1" x14ac:dyDescent="0.25"/>
  <cols>
    <col min="1" max="1" width="8.7109375" customWidth="1"/>
    <col min="2" max="2" width="40.85546875" customWidth="1"/>
    <col min="3" max="3" width="22.7109375" customWidth="1"/>
    <col min="4" max="4" width="11.5703125" customWidth="1"/>
    <col min="5" max="5" width="17.140625" customWidth="1"/>
    <col min="6" max="6" width="11" hidden="1" customWidth="1"/>
    <col min="7" max="7" width="16.7109375" customWidth="1"/>
    <col min="8" max="8" width="15" customWidth="1"/>
    <col min="9" max="28" width="8.7109375" customWidth="1"/>
  </cols>
  <sheetData>
    <row r="1" spans="1:28" ht="3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K1" s="3"/>
      <c r="L1" s="3"/>
      <c r="M1" s="3"/>
      <c r="N1" s="3"/>
    </row>
    <row r="2" spans="1:28" ht="16.5" x14ac:dyDescent="0.25">
      <c r="A2" s="4">
        <v>1</v>
      </c>
      <c r="B2" s="5" t="s">
        <v>8</v>
      </c>
      <c r="C2" s="6" t="s">
        <v>9</v>
      </c>
      <c r="D2" s="6" t="s">
        <v>10</v>
      </c>
      <c r="E2" s="6">
        <v>3</v>
      </c>
      <c r="F2" s="6">
        <v>1</v>
      </c>
      <c r="G2" s="7">
        <v>44994</v>
      </c>
      <c r="H2" s="7">
        <v>44994</v>
      </c>
      <c r="J2" s="8" t="s">
        <v>21</v>
      </c>
      <c r="K2" s="8" t="s">
        <v>9</v>
      </c>
      <c r="L2" s="8" t="s">
        <v>15</v>
      </c>
      <c r="M2" s="8" t="s">
        <v>30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16.5" x14ac:dyDescent="0.25">
      <c r="A3" s="4">
        <v>2</v>
      </c>
      <c r="B3" s="5" t="s">
        <v>11</v>
      </c>
      <c r="C3" s="6" t="s">
        <v>9</v>
      </c>
      <c r="D3" s="6" t="s">
        <v>10</v>
      </c>
      <c r="E3" s="6">
        <v>36</v>
      </c>
      <c r="F3" s="6">
        <v>11</v>
      </c>
      <c r="G3" s="7">
        <v>45000</v>
      </c>
      <c r="H3" s="7">
        <v>45009</v>
      </c>
      <c r="J3">
        <f>E11+E12+E13+E15+E16+E18</f>
        <v>61</v>
      </c>
      <c r="K3">
        <f>E2+E3+E4+E5+E15+E16+E14</f>
        <v>64</v>
      </c>
      <c r="L3">
        <f>E6+E7+E8+E9+E10+E15+E16++E19</f>
        <v>58</v>
      </c>
      <c r="M3">
        <f>E17+E16+E15</f>
        <v>52</v>
      </c>
    </row>
    <row r="4" spans="1:28" ht="16.5" x14ac:dyDescent="0.25">
      <c r="A4" s="4">
        <v>3</v>
      </c>
      <c r="B4" s="5" t="s">
        <v>12</v>
      </c>
      <c r="C4" s="6" t="s">
        <v>9</v>
      </c>
      <c r="D4" s="6" t="s">
        <v>10</v>
      </c>
      <c r="E4" s="6">
        <v>4</v>
      </c>
      <c r="F4" s="6">
        <v>1</v>
      </c>
      <c r="G4" s="7">
        <v>45009</v>
      </c>
      <c r="H4" s="7">
        <v>45012</v>
      </c>
    </row>
    <row r="5" spans="1:28" ht="16.5" x14ac:dyDescent="0.25">
      <c r="A5" s="4">
        <v>4</v>
      </c>
      <c r="B5" s="5" t="s">
        <v>13</v>
      </c>
      <c r="C5" s="6" t="s">
        <v>9</v>
      </c>
      <c r="D5" s="6" t="s">
        <v>10</v>
      </c>
      <c r="E5" s="6">
        <v>4</v>
      </c>
      <c r="F5" s="6">
        <v>1</v>
      </c>
      <c r="G5" s="7">
        <v>45012</v>
      </c>
      <c r="H5" s="7">
        <v>45015</v>
      </c>
    </row>
    <row r="6" spans="1:28" ht="16.5" x14ac:dyDescent="0.25">
      <c r="A6" s="4">
        <v>5</v>
      </c>
      <c r="B6" s="5" t="s">
        <v>14</v>
      </c>
      <c r="C6" s="6" t="s">
        <v>15</v>
      </c>
      <c r="D6" s="6" t="s">
        <v>10</v>
      </c>
      <c r="E6" s="6">
        <v>10</v>
      </c>
      <c r="F6" s="6">
        <v>4</v>
      </c>
      <c r="G6" s="9">
        <v>44994</v>
      </c>
      <c r="H6" s="7">
        <v>44999</v>
      </c>
    </row>
    <row r="7" spans="1:28" ht="16.5" x14ac:dyDescent="0.25">
      <c r="A7" s="4">
        <v>6</v>
      </c>
      <c r="B7" s="5" t="s">
        <v>16</v>
      </c>
      <c r="C7" s="6" t="s">
        <v>15</v>
      </c>
      <c r="D7" s="6" t="s">
        <v>10</v>
      </c>
      <c r="E7" s="6">
        <v>5</v>
      </c>
      <c r="F7" s="6">
        <v>1</v>
      </c>
      <c r="G7" s="9">
        <v>45000</v>
      </c>
      <c r="H7" s="7">
        <v>45001</v>
      </c>
    </row>
    <row r="8" spans="1:28" ht="16.5" x14ac:dyDescent="0.25">
      <c r="A8" s="4">
        <v>7</v>
      </c>
      <c r="B8" s="5" t="s">
        <v>17</v>
      </c>
      <c r="C8" s="6" t="s">
        <v>15</v>
      </c>
      <c r="D8" s="6" t="s">
        <v>10</v>
      </c>
      <c r="E8" s="6">
        <v>5</v>
      </c>
      <c r="F8" s="6">
        <v>1</v>
      </c>
      <c r="G8" s="9">
        <v>45002</v>
      </c>
      <c r="H8" s="7">
        <v>45003</v>
      </c>
    </row>
    <row r="9" spans="1:28" ht="16.5" x14ac:dyDescent="0.25">
      <c r="A9" s="4">
        <v>8</v>
      </c>
      <c r="B9" s="5" t="s">
        <v>18</v>
      </c>
      <c r="C9" s="6" t="s">
        <v>15</v>
      </c>
      <c r="D9" s="6" t="s">
        <v>10</v>
      </c>
      <c r="E9" s="6">
        <v>18</v>
      </c>
      <c r="F9" s="6">
        <v>9</v>
      </c>
      <c r="G9" s="9">
        <v>45004</v>
      </c>
      <c r="H9" s="7">
        <v>45012</v>
      </c>
    </row>
    <row r="10" spans="1:28" ht="16.5" x14ac:dyDescent="0.25">
      <c r="A10" s="4">
        <v>9</v>
      </c>
      <c r="B10" s="5" t="s">
        <v>19</v>
      </c>
      <c r="C10" s="6" t="s">
        <v>15</v>
      </c>
      <c r="D10" s="6" t="s">
        <v>10</v>
      </c>
      <c r="E10" s="6">
        <v>5</v>
      </c>
      <c r="F10" s="6">
        <v>2</v>
      </c>
      <c r="G10" s="9">
        <v>45013</v>
      </c>
      <c r="H10" s="7">
        <v>45020</v>
      </c>
    </row>
    <row r="11" spans="1:28" ht="16.5" x14ac:dyDescent="0.25">
      <c r="A11" s="4">
        <v>10</v>
      </c>
      <c r="B11" s="5" t="s">
        <v>20</v>
      </c>
      <c r="C11" s="6" t="s">
        <v>21</v>
      </c>
      <c r="D11" s="6" t="s">
        <v>10</v>
      </c>
      <c r="E11" s="6">
        <v>30</v>
      </c>
      <c r="F11" s="6">
        <v>11</v>
      </c>
      <c r="G11" s="9">
        <v>44999</v>
      </c>
      <c r="H11" s="7">
        <v>45008</v>
      </c>
    </row>
    <row r="12" spans="1:28" ht="16.5" x14ac:dyDescent="0.25">
      <c r="A12" s="4">
        <v>11</v>
      </c>
      <c r="B12" s="5" t="s">
        <v>22</v>
      </c>
      <c r="C12" s="6" t="s">
        <v>21</v>
      </c>
      <c r="D12" s="6" t="s">
        <v>10</v>
      </c>
      <c r="E12" s="6">
        <v>5</v>
      </c>
      <c r="F12" s="6">
        <v>1</v>
      </c>
      <c r="G12" s="7">
        <v>45009</v>
      </c>
      <c r="H12" s="7">
        <v>45010</v>
      </c>
    </row>
    <row r="13" spans="1:28" ht="16.5" x14ac:dyDescent="0.25">
      <c r="A13" s="4">
        <v>12</v>
      </c>
      <c r="B13" s="5" t="s">
        <v>23</v>
      </c>
      <c r="C13" s="6" t="s">
        <v>21</v>
      </c>
      <c r="D13" s="6" t="s">
        <v>10</v>
      </c>
      <c r="E13" s="6">
        <v>15</v>
      </c>
      <c r="F13" s="6">
        <v>3</v>
      </c>
      <c r="G13" s="7">
        <v>45011</v>
      </c>
      <c r="H13" s="7">
        <v>45016</v>
      </c>
    </row>
    <row r="14" spans="1:28" ht="16.5" x14ac:dyDescent="0.25">
      <c r="A14" s="4">
        <v>13</v>
      </c>
      <c r="B14" s="5" t="s">
        <v>24</v>
      </c>
      <c r="C14" s="6" t="s">
        <v>9</v>
      </c>
      <c r="D14" s="6" t="s">
        <v>25</v>
      </c>
      <c r="E14" s="6">
        <v>10</v>
      </c>
      <c r="F14" s="6">
        <v>3</v>
      </c>
      <c r="G14" s="7">
        <v>45019</v>
      </c>
      <c r="H14" s="7">
        <v>45021</v>
      </c>
    </row>
    <row r="15" spans="1:28" ht="16.5" x14ac:dyDescent="0.25">
      <c r="A15" s="4">
        <v>14</v>
      </c>
      <c r="B15" s="5" t="s">
        <v>26</v>
      </c>
      <c r="C15" s="6" t="s">
        <v>27</v>
      </c>
      <c r="D15" s="6" t="s">
        <v>10</v>
      </c>
      <c r="E15" s="6">
        <v>5</v>
      </c>
      <c r="F15" s="6">
        <v>1</v>
      </c>
      <c r="G15" s="7">
        <v>45021</v>
      </c>
      <c r="H15" s="7">
        <v>45022</v>
      </c>
    </row>
    <row r="16" spans="1:28" ht="16.5" x14ac:dyDescent="0.25">
      <c r="A16" s="4">
        <v>15</v>
      </c>
      <c r="B16" s="5" t="s">
        <v>28</v>
      </c>
      <c r="C16" s="6" t="s">
        <v>27</v>
      </c>
      <c r="D16" s="6" t="s">
        <v>10</v>
      </c>
      <c r="E16" s="6">
        <v>2</v>
      </c>
      <c r="F16" s="6">
        <v>1</v>
      </c>
      <c r="G16" s="7">
        <v>44994</v>
      </c>
      <c r="H16" s="7">
        <v>44994</v>
      </c>
    </row>
    <row r="17" spans="1:23" ht="16.5" x14ac:dyDescent="0.25">
      <c r="A17" s="4">
        <v>16</v>
      </c>
      <c r="B17" s="5" t="s">
        <v>29</v>
      </c>
      <c r="C17" s="6" t="s">
        <v>30</v>
      </c>
      <c r="D17" s="6" t="s">
        <v>10</v>
      </c>
      <c r="E17" s="6">
        <v>45</v>
      </c>
      <c r="F17" s="6">
        <v>18</v>
      </c>
      <c r="G17" s="7">
        <v>44999</v>
      </c>
      <c r="H17" s="7">
        <v>45020</v>
      </c>
    </row>
    <row r="18" spans="1:23" ht="16.5" x14ac:dyDescent="0.25">
      <c r="A18" s="4">
        <v>17</v>
      </c>
      <c r="B18" s="5" t="s">
        <v>31</v>
      </c>
      <c r="C18" s="6" t="s">
        <v>21</v>
      </c>
      <c r="D18" s="6" t="s">
        <v>10</v>
      </c>
      <c r="E18" s="6">
        <v>4</v>
      </c>
      <c r="F18" s="6">
        <v>2</v>
      </c>
      <c r="G18" s="7">
        <v>45017</v>
      </c>
      <c r="H18" s="7">
        <v>45022</v>
      </c>
    </row>
    <row r="19" spans="1:23" ht="16.5" x14ac:dyDescent="0.25">
      <c r="A19" s="4">
        <v>18</v>
      </c>
      <c r="B19" s="10" t="s">
        <v>32</v>
      </c>
      <c r="C19" s="6" t="s">
        <v>33</v>
      </c>
      <c r="D19" s="6" t="s">
        <v>10</v>
      </c>
      <c r="E19" s="6">
        <v>8</v>
      </c>
      <c r="F19" s="6">
        <v>3</v>
      </c>
      <c r="G19" s="11">
        <v>44995</v>
      </c>
      <c r="H19" s="11">
        <v>44998</v>
      </c>
    </row>
    <row r="20" spans="1:23" ht="16.5" x14ac:dyDescent="0.25">
      <c r="A20" s="27"/>
      <c r="B20" s="27"/>
      <c r="C20" s="26"/>
      <c r="D20" s="26"/>
      <c r="F20" s="24"/>
      <c r="H20" s="26"/>
    </row>
    <row r="21" spans="1:23" ht="15.75" customHeight="1" x14ac:dyDescent="0.25">
      <c r="A21" s="27"/>
      <c r="B21" s="27"/>
      <c r="C21" s="26"/>
      <c r="D21" s="26"/>
      <c r="F21" s="25"/>
      <c r="H21" s="26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 ht="15.75" customHeight="1" x14ac:dyDescent="0.25">
      <c r="A22" s="27"/>
      <c r="B22" s="27"/>
      <c r="C22" s="26"/>
      <c r="D22" s="26"/>
      <c r="F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1:23" ht="15.75" customHeight="1" x14ac:dyDescent="0.25">
      <c r="A23" s="27"/>
      <c r="B23" s="27"/>
      <c r="C23" s="26"/>
      <c r="D23" s="26"/>
      <c r="F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3" ht="15.75" customHeight="1" x14ac:dyDescent="0.25">
      <c r="A24" s="27"/>
      <c r="B24" s="27"/>
      <c r="C24" s="26"/>
      <c r="D24" s="26"/>
      <c r="F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1:23" ht="15.75" customHeight="1" x14ac:dyDescent="0.25"/>
    <row r="26" spans="1:23" ht="15.75" customHeight="1" x14ac:dyDescent="0.25"/>
    <row r="27" spans="1:23" ht="15.75" customHeight="1" x14ac:dyDescent="0.25"/>
    <row r="28" spans="1:23" ht="15.75" customHeight="1" x14ac:dyDescent="0.25"/>
    <row r="29" spans="1:23" ht="15.75" customHeight="1" x14ac:dyDescent="0.25"/>
    <row r="30" spans="1:23" ht="15.75" customHeight="1" x14ac:dyDescent="0.25"/>
    <row r="31" spans="1:23" ht="15.75" customHeight="1" x14ac:dyDescent="0.25"/>
    <row r="32" spans="1:2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A6"/>
    </sheetView>
  </sheetViews>
  <sheetFormatPr defaultColWidth="14.42578125" defaultRowHeight="15" customHeight="1" x14ac:dyDescent="0.25"/>
  <cols>
    <col min="1" max="1" width="31.140625" customWidth="1"/>
    <col min="2" max="2" width="14.5703125" customWidth="1"/>
    <col min="3" max="22" width="13" customWidth="1"/>
    <col min="23" max="26" width="8.7109375" customWidth="1"/>
  </cols>
  <sheetData>
    <row r="1" spans="1:26" ht="16.5" x14ac:dyDescent="0.25">
      <c r="A1" s="13" t="s">
        <v>34</v>
      </c>
      <c r="B1" s="14" t="s">
        <v>72</v>
      </c>
      <c r="C1" s="14" t="s">
        <v>73</v>
      </c>
      <c r="D1" s="14" t="s">
        <v>74</v>
      </c>
      <c r="E1" s="14" t="s">
        <v>75</v>
      </c>
      <c r="F1" s="14" t="s">
        <v>76</v>
      </c>
      <c r="G1" s="14" t="s">
        <v>77</v>
      </c>
      <c r="H1" s="14" t="s">
        <v>78</v>
      </c>
      <c r="I1" s="14" t="s">
        <v>79</v>
      </c>
      <c r="J1" s="14" t="s">
        <v>80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Y1" s="8"/>
      <c r="Z1" s="8"/>
    </row>
    <row r="2" spans="1:26" ht="17.25" hidden="1" customHeight="1" x14ac:dyDescent="0.25">
      <c r="A2" s="13"/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</row>
    <row r="3" spans="1:26" ht="16.5" hidden="1" x14ac:dyDescent="0.25">
      <c r="A3" s="13" t="s">
        <v>34</v>
      </c>
      <c r="B3" s="14">
        <v>44994</v>
      </c>
      <c r="C3" s="14">
        <v>44995</v>
      </c>
      <c r="D3" s="14">
        <v>44996</v>
      </c>
      <c r="E3" s="14">
        <v>44997</v>
      </c>
      <c r="F3" s="14">
        <v>44998</v>
      </c>
      <c r="G3" s="14">
        <v>44999</v>
      </c>
      <c r="H3" s="14">
        <v>45000</v>
      </c>
      <c r="I3" s="14">
        <v>45001</v>
      </c>
      <c r="J3" s="14">
        <v>45002</v>
      </c>
      <c r="K3" s="14">
        <v>45003</v>
      </c>
      <c r="L3" s="14">
        <v>45004</v>
      </c>
      <c r="M3" s="14">
        <v>45005</v>
      </c>
      <c r="N3" s="14">
        <v>45006</v>
      </c>
      <c r="O3" s="14">
        <v>45007</v>
      </c>
      <c r="P3" s="14">
        <v>45008</v>
      </c>
      <c r="Q3" s="14">
        <v>45009</v>
      </c>
      <c r="R3" s="14">
        <v>45010</v>
      </c>
      <c r="S3" s="14">
        <v>45011</v>
      </c>
      <c r="T3" s="14">
        <v>45012</v>
      </c>
      <c r="U3" s="14">
        <v>45013</v>
      </c>
      <c r="V3" s="14">
        <v>45014</v>
      </c>
    </row>
    <row r="4" spans="1:26" ht="16.5" x14ac:dyDescent="0.25">
      <c r="A4" s="13" t="s">
        <v>35</v>
      </c>
      <c r="B4" s="13">
        <v>256</v>
      </c>
      <c r="C4" s="13">
        <f t="shared" ref="C4:U4" si="0">B4-12.8</f>
        <v>243.2</v>
      </c>
      <c r="D4" s="13">
        <f t="shared" si="0"/>
        <v>230.39999999999998</v>
      </c>
      <c r="E4" s="13">
        <f t="shared" si="0"/>
        <v>217.59999999999997</v>
      </c>
      <c r="F4" s="13">
        <f t="shared" si="0"/>
        <v>204.79999999999995</v>
      </c>
      <c r="G4" s="13">
        <f t="shared" si="0"/>
        <v>191.99999999999994</v>
      </c>
      <c r="H4" s="13">
        <f t="shared" si="0"/>
        <v>179.19999999999993</v>
      </c>
      <c r="I4" s="13">
        <f t="shared" si="0"/>
        <v>166.39999999999992</v>
      </c>
      <c r="J4" s="13">
        <f t="shared" si="0"/>
        <v>153.59999999999991</v>
      </c>
      <c r="K4" s="13">
        <f t="shared" si="0"/>
        <v>140.7999999999999</v>
      </c>
      <c r="L4" s="13">
        <f t="shared" si="0"/>
        <v>127.9999999999999</v>
      </c>
      <c r="M4" s="13">
        <f t="shared" si="0"/>
        <v>115.1999999999999</v>
      </c>
      <c r="N4" s="13">
        <f t="shared" si="0"/>
        <v>102.39999999999991</v>
      </c>
      <c r="O4" s="13">
        <f t="shared" si="0"/>
        <v>89.599999999999909</v>
      </c>
      <c r="P4" s="13">
        <f t="shared" si="0"/>
        <v>76.799999999999912</v>
      </c>
      <c r="Q4" s="13">
        <f t="shared" si="0"/>
        <v>63.999999999999915</v>
      </c>
      <c r="R4" s="13">
        <f t="shared" si="0"/>
        <v>51.199999999999918</v>
      </c>
      <c r="S4" s="13">
        <f t="shared" si="0"/>
        <v>38.39999999999992</v>
      </c>
      <c r="T4" s="13">
        <f t="shared" si="0"/>
        <v>25.59999999999992</v>
      </c>
      <c r="U4" s="13">
        <f t="shared" si="0"/>
        <v>12.799999999999919</v>
      </c>
      <c r="V4" s="13">
        <f>0</f>
        <v>0</v>
      </c>
    </row>
    <row r="5" spans="1:26" ht="16.5" x14ac:dyDescent="0.25">
      <c r="A5" s="13" t="s">
        <v>36</v>
      </c>
      <c r="B5" s="13">
        <v>256</v>
      </c>
      <c r="C5" s="13">
        <f>B4-C6</f>
        <v>230</v>
      </c>
      <c r="D5" s="13">
        <f t="shared" ref="D5:V5" si="1">C5-D6</f>
        <v>222</v>
      </c>
      <c r="E5" s="13">
        <f t="shared" si="1"/>
        <v>217</v>
      </c>
      <c r="F5" s="13">
        <f t="shared" si="1"/>
        <v>205</v>
      </c>
      <c r="G5" s="13">
        <f t="shared" si="1"/>
        <v>193</v>
      </c>
      <c r="H5" s="13">
        <f t="shared" si="1"/>
        <v>178</v>
      </c>
      <c r="I5" s="13">
        <f t="shared" si="1"/>
        <v>166</v>
      </c>
      <c r="J5" s="13">
        <f t="shared" si="1"/>
        <v>151</v>
      </c>
      <c r="K5" s="13">
        <f t="shared" si="1"/>
        <v>139</v>
      </c>
      <c r="L5" s="13">
        <f t="shared" si="1"/>
        <v>127</v>
      </c>
      <c r="M5" s="13">
        <f t="shared" si="1"/>
        <v>120</v>
      </c>
      <c r="N5" s="13">
        <f t="shared" si="1"/>
        <v>110</v>
      </c>
      <c r="O5" s="13">
        <f t="shared" si="1"/>
        <v>100</v>
      </c>
      <c r="P5" s="13">
        <f t="shared" si="1"/>
        <v>88</v>
      </c>
      <c r="Q5" s="13">
        <f t="shared" si="1"/>
        <v>78</v>
      </c>
      <c r="R5" s="13">
        <f t="shared" si="1"/>
        <v>69</v>
      </c>
      <c r="S5" s="13">
        <f t="shared" si="1"/>
        <v>58</v>
      </c>
      <c r="T5" s="13">
        <f t="shared" si="1"/>
        <v>46</v>
      </c>
      <c r="U5" s="13">
        <f t="shared" si="1"/>
        <v>36</v>
      </c>
      <c r="V5" s="13">
        <f t="shared" si="1"/>
        <v>29</v>
      </c>
    </row>
    <row r="6" spans="1:26" ht="16.5" x14ac:dyDescent="0.25">
      <c r="A6" s="13" t="s">
        <v>37</v>
      </c>
      <c r="B6" s="13"/>
      <c r="C6" s="13">
        <v>26</v>
      </c>
      <c r="D6" s="13">
        <v>8</v>
      </c>
      <c r="E6" s="13">
        <v>5</v>
      </c>
      <c r="F6" s="13">
        <v>12</v>
      </c>
      <c r="G6" s="13">
        <v>12</v>
      </c>
      <c r="H6" s="13">
        <v>15</v>
      </c>
      <c r="I6" s="13">
        <v>12</v>
      </c>
      <c r="J6" s="13">
        <v>15</v>
      </c>
      <c r="K6" s="13">
        <v>12</v>
      </c>
      <c r="L6" s="13">
        <v>12</v>
      </c>
      <c r="M6" s="13">
        <v>7</v>
      </c>
      <c r="N6" s="13">
        <v>10</v>
      </c>
      <c r="O6" s="13">
        <v>10</v>
      </c>
      <c r="P6" s="13">
        <v>12</v>
      </c>
      <c r="Q6" s="13">
        <v>10</v>
      </c>
      <c r="R6" s="13">
        <v>9</v>
      </c>
      <c r="S6" s="13">
        <v>11</v>
      </c>
      <c r="T6" s="13">
        <v>12</v>
      </c>
      <c r="U6" s="13">
        <v>10</v>
      </c>
      <c r="V6" s="13">
        <v>7</v>
      </c>
    </row>
    <row r="9" spans="1:26" x14ac:dyDescent="0.25">
      <c r="A9" s="15"/>
      <c r="B9" s="15"/>
    </row>
    <row r="10" spans="1:26" x14ac:dyDescent="0.2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4" spans="1:26" x14ac:dyDescent="0.25">
      <c r="A14" s="15"/>
      <c r="B14" s="15"/>
    </row>
    <row r="15" spans="1:26" x14ac:dyDescent="0.25">
      <c r="A15" s="15"/>
      <c r="B15" s="15"/>
    </row>
    <row r="16" spans="1:26" x14ac:dyDescent="0.25">
      <c r="A16" s="15"/>
      <c r="B16" s="15"/>
    </row>
    <row r="17" spans="1:2" x14ac:dyDescent="0.25">
      <c r="A17" s="15"/>
      <c r="B17" s="15"/>
    </row>
    <row r="18" spans="1:2" x14ac:dyDescent="0.25">
      <c r="A18" s="15"/>
      <c r="B18" s="15"/>
    </row>
    <row r="19" spans="1:2" x14ac:dyDescent="0.25">
      <c r="A19" s="15"/>
      <c r="B19" s="15"/>
    </row>
    <row r="20" spans="1:2" x14ac:dyDescent="0.25">
      <c r="A20" s="15"/>
      <c r="B20" s="15"/>
    </row>
    <row r="21" spans="1:2" ht="15.75" customHeight="1" x14ac:dyDescent="0.25">
      <c r="A21" s="15"/>
      <c r="B21" s="15"/>
    </row>
    <row r="22" spans="1:2" ht="15.75" customHeight="1" x14ac:dyDescent="0.25">
      <c r="A22" s="15"/>
      <c r="B22" s="15"/>
    </row>
    <row r="23" spans="1:2" ht="15.75" customHeight="1" x14ac:dyDescent="0.25">
      <c r="A23" s="15"/>
      <c r="B23" s="15"/>
    </row>
    <row r="24" spans="1:2" ht="15.75" customHeight="1" x14ac:dyDescent="0.25">
      <c r="A24" s="15"/>
      <c r="B24" s="15"/>
    </row>
    <row r="25" spans="1:2" ht="15.75" customHeight="1" x14ac:dyDescent="0.25">
      <c r="A25" s="15"/>
      <c r="B25" s="15"/>
    </row>
    <row r="26" spans="1:2" ht="15.75" customHeight="1" x14ac:dyDescent="0.25">
      <c r="A26" s="15"/>
      <c r="B26" s="15"/>
    </row>
    <row r="27" spans="1:2" ht="15.75" customHeight="1" x14ac:dyDescent="0.25">
      <c r="A27" s="15"/>
      <c r="B27" s="15"/>
    </row>
    <row r="28" spans="1:2" ht="15.75" customHeight="1" x14ac:dyDescent="0.25">
      <c r="A28" s="15"/>
      <c r="B28" s="15"/>
    </row>
    <row r="29" spans="1:2" ht="15.75" customHeight="1" x14ac:dyDescent="0.25">
      <c r="A29" s="15"/>
      <c r="B29" s="15"/>
    </row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6" type="noConversion"/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selection activeCell="K26" sqref="K26"/>
    </sheetView>
  </sheetViews>
  <sheetFormatPr defaultColWidth="14.42578125" defaultRowHeight="15" customHeight="1" x14ac:dyDescent="0.25"/>
  <cols>
    <col min="1" max="1" width="8.7109375" customWidth="1"/>
    <col min="2" max="2" width="40.85546875" customWidth="1"/>
    <col min="3" max="3" width="22.7109375" customWidth="1"/>
    <col min="4" max="4" width="8.7109375" customWidth="1"/>
    <col min="5" max="5" width="17.140625" customWidth="1"/>
    <col min="6" max="6" width="17.140625" hidden="1" customWidth="1"/>
    <col min="7" max="26" width="8.7109375" customWidth="1"/>
  </cols>
  <sheetData>
    <row r="1" spans="1:14" ht="36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38</v>
      </c>
      <c r="G1" s="2" t="s">
        <v>6</v>
      </c>
      <c r="H1" s="2" t="s">
        <v>7</v>
      </c>
      <c r="K1" s="3"/>
      <c r="L1" s="3"/>
      <c r="M1" s="3"/>
      <c r="N1" s="3"/>
    </row>
    <row r="2" spans="1:14" ht="16.5" x14ac:dyDescent="0.25">
      <c r="A2" s="2">
        <v>1</v>
      </c>
      <c r="B2" s="16" t="s">
        <v>39</v>
      </c>
      <c r="C2" s="12" t="s">
        <v>9</v>
      </c>
      <c r="D2" s="12" t="s">
        <v>25</v>
      </c>
      <c r="E2" s="12">
        <v>16</v>
      </c>
      <c r="F2" s="12">
        <f t="shared" ref="F2:F23" si="0">ROUNDUP(E2/3.2,1)</f>
        <v>5</v>
      </c>
      <c r="G2" s="7">
        <v>45023</v>
      </c>
      <c r="H2" s="7">
        <v>45029</v>
      </c>
      <c r="J2" t="s">
        <v>21</v>
      </c>
      <c r="K2" t="s">
        <v>9</v>
      </c>
      <c r="L2" t="s">
        <v>30</v>
      </c>
      <c r="M2" t="s">
        <v>15</v>
      </c>
    </row>
    <row r="3" spans="1:14" ht="16.5" x14ac:dyDescent="0.25">
      <c r="A3" s="2">
        <v>2</v>
      </c>
      <c r="B3" s="16" t="s">
        <v>40</v>
      </c>
      <c r="C3" s="12" t="s">
        <v>15</v>
      </c>
      <c r="D3" s="12" t="s">
        <v>10</v>
      </c>
      <c r="E3" s="12">
        <v>8</v>
      </c>
      <c r="F3" s="12">
        <f t="shared" si="0"/>
        <v>2.5</v>
      </c>
      <c r="G3" s="7">
        <v>45023</v>
      </c>
      <c r="H3" s="7">
        <v>45027</v>
      </c>
      <c r="J3">
        <f>E4+E10+E9+E5+E12+E13</f>
        <v>59</v>
      </c>
      <c r="K3">
        <f>E2+E5+E14+E15+E17+E16+E18</f>
        <v>66</v>
      </c>
      <c r="L3">
        <f>E11+E21+E22+E23+E8+E5</f>
        <v>62</v>
      </c>
      <c r="M3">
        <f>E7+E3+E19+E20+E5</f>
        <v>60</v>
      </c>
    </row>
    <row r="4" spans="1:14" ht="16.5" x14ac:dyDescent="0.25">
      <c r="A4" s="2">
        <v>3</v>
      </c>
      <c r="B4" s="16" t="s">
        <v>41</v>
      </c>
      <c r="C4" s="12" t="s">
        <v>21</v>
      </c>
      <c r="D4" s="12" t="s">
        <v>25</v>
      </c>
      <c r="E4" s="12">
        <v>14</v>
      </c>
      <c r="F4" s="12">
        <f t="shared" si="0"/>
        <v>4.3999999999999995</v>
      </c>
      <c r="G4" s="7">
        <v>45023</v>
      </c>
      <c r="H4" s="7">
        <v>45029</v>
      </c>
    </row>
    <row r="5" spans="1:14" ht="16.5" x14ac:dyDescent="0.25">
      <c r="A5" s="2">
        <v>4</v>
      </c>
      <c r="B5" s="16" t="s">
        <v>42</v>
      </c>
      <c r="C5" s="12" t="s">
        <v>27</v>
      </c>
      <c r="D5" s="12" t="s">
        <v>10</v>
      </c>
      <c r="E5" s="12">
        <v>5</v>
      </c>
      <c r="F5" s="12">
        <f t="shared" si="0"/>
        <v>1.6</v>
      </c>
      <c r="G5" s="7">
        <v>45023</v>
      </c>
      <c r="H5" s="7">
        <v>45024</v>
      </c>
    </row>
    <row r="6" spans="1:14" ht="16.5" x14ac:dyDescent="0.25">
      <c r="A6" s="2">
        <v>5</v>
      </c>
      <c r="B6" s="16" t="s">
        <v>43</v>
      </c>
      <c r="C6" s="12" t="s">
        <v>30</v>
      </c>
      <c r="D6" s="12" t="s">
        <v>10</v>
      </c>
      <c r="E6" s="12">
        <v>5</v>
      </c>
      <c r="F6" s="12">
        <f t="shared" si="0"/>
        <v>1.6</v>
      </c>
      <c r="G6" s="7">
        <v>45023</v>
      </c>
      <c r="H6" s="7">
        <v>45025</v>
      </c>
    </row>
    <row r="7" spans="1:14" ht="16.5" x14ac:dyDescent="0.25">
      <c r="A7" s="2">
        <v>6</v>
      </c>
      <c r="B7" s="16" t="s">
        <v>44</v>
      </c>
      <c r="C7" s="12" t="s">
        <v>15</v>
      </c>
      <c r="D7" s="12" t="s">
        <v>10</v>
      </c>
      <c r="E7" s="12">
        <v>2</v>
      </c>
      <c r="F7" s="12">
        <f t="shared" si="0"/>
        <v>0.7</v>
      </c>
      <c r="G7" s="7">
        <v>45028</v>
      </c>
      <c r="H7" s="7">
        <v>45029</v>
      </c>
    </row>
    <row r="8" spans="1:14" ht="16.5" x14ac:dyDescent="0.25">
      <c r="A8" s="2">
        <v>7</v>
      </c>
      <c r="B8" s="16" t="s">
        <v>45</v>
      </c>
      <c r="C8" s="12" t="s">
        <v>30</v>
      </c>
      <c r="D8" s="12" t="s">
        <v>10</v>
      </c>
      <c r="E8" s="12">
        <v>15</v>
      </c>
      <c r="F8" s="12">
        <f t="shared" si="0"/>
        <v>4.6999999999999993</v>
      </c>
      <c r="G8" s="7">
        <v>45024</v>
      </c>
      <c r="H8" s="7">
        <v>45028</v>
      </c>
    </row>
    <row r="9" spans="1:14" ht="16.5" x14ac:dyDescent="0.25">
      <c r="A9" s="2">
        <v>8</v>
      </c>
      <c r="B9" s="16" t="s">
        <v>31</v>
      </c>
      <c r="C9" s="12" t="s">
        <v>21</v>
      </c>
      <c r="D9" s="12" t="s">
        <v>10</v>
      </c>
      <c r="E9" s="12">
        <v>5</v>
      </c>
      <c r="F9" s="12">
        <f t="shared" si="0"/>
        <v>1.6</v>
      </c>
      <c r="G9" s="7">
        <v>45028</v>
      </c>
      <c r="H9" s="7">
        <v>45030</v>
      </c>
    </row>
    <row r="10" spans="1:14" ht="16.5" x14ac:dyDescent="0.25">
      <c r="A10" s="2">
        <v>9</v>
      </c>
      <c r="B10" s="16" t="s">
        <v>46</v>
      </c>
      <c r="C10" s="12" t="s">
        <v>21</v>
      </c>
      <c r="D10" s="12" t="s">
        <v>10</v>
      </c>
      <c r="E10" s="12">
        <v>13</v>
      </c>
      <c r="F10" s="12">
        <f t="shared" si="0"/>
        <v>4.0999999999999996</v>
      </c>
      <c r="G10" s="7">
        <v>45031</v>
      </c>
      <c r="H10" s="7">
        <v>45037</v>
      </c>
    </row>
    <row r="11" spans="1:14" ht="16.5" x14ac:dyDescent="0.25">
      <c r="A11" s="2">
        <v>10</v>
      </c>
      <c r="B11" s="16" t="s">
        <v>47</v>
      </c>
      <c r="C11" s="12" t="s">
        <v>30</v>
      </c>
      <c r="D11" s="12" t="s">
        <v>25</v>
      </c>
      <c r="E11" s="12">
        <v>5</v>
      </c>
      <c r="F11" s="12">
        <f t="shared" si="0"/>
        <v>1.6</v>
      </c>
      <c r="G11" s="7">
        <v>45028</v>
      </c>
      <c r="H11" s="7">
        <v>45029</v>
      </c>
    </row>
    <row r="12" spans="1:14" ht="16.5" x14ac:dyDescent="0.25">
      <c r="A12" s="2">
        <v>11</v>
      </c>
      <c r="B12" s="16" t="s">
        <v>48</v>
      </c>
      <c r="C12" s="12" t="s">
        <v>21</v>
      </c>
      <c r="D12" s="12" t="s">
        <v>10</v>
      </c>
      <c r="E12" s="12">
        <v>5</v>
      </c>
      <c r="F12" s="12">
        <f t="shared" si="0"/>
        <v>1.6</v>
      </c>
      <c r="G12" s="7">
        <v>45036</v>
      </c>
      <c r="H12" s="7">
        <v>45038</v>
      </c>
    </row>
    <row r="13" spans="1:14" ht="16.5" x14ac:dyDescent="0.25">
      <c r="A13" s="2">
        <v>12</v>
      </c>
      <c r="B13" s="16" t="s">
        <v>49</v>
      </c>
      <c r="C13" s="12" t="s">
        <v>21</v>
      </c>
      <c r="D13" s="12" t="s">
        <v>10</v>
      </c>
      <c r="E13" s="12">
        <v>17</v>
      </c>
      <c r="F13" s="12">
        <f t="shared" si="0"/>
        <v>5.3999999999999995</v>
      </c>
      <c r="G13" s="7">
        <v>45039</v>
      </c>
      <c r="H13" s="7">
        <v>45050</v>
      </c>
    </row>
    <row r="14" spans="1:14" ht="16.5" x14ac:dyDescent="0.25">
      <c r="A14" s="2">
        <v>13</v>
      </c>
      <c r="B14" s="16" t="s">
        <v>50</v>
      </c>
      <c r="C14" s="12" t="s">
        <v>9</v>
      </c>
      <c r="D14" s="12" t="s">
        <v>10</v>
      </c>
      <c r="E14" s="12">
        <v>3</v>
      </c>
      <c r="F14" s="12">
        <f t="shared" si="0"/>
        <v>1</v>
      </c>
      <c r="G14" s="7">
        <v>45030</v>
      </c>
      <c r="H14" s="7">
        <v>45033</v>
      </c>
    </row>
    <row r="15" spans="1:14" ht="16.5" x14ac:dyDescent="0.25">
      <c r="A15" s="2">
        <v>14</v>
      </c>
      <c r="B15" s="16" t="s">
        <v>51</v>
      </c>
      <c r="C15" s="12" t="s">
        <v>9</v>
      </c>
      <c r="D15" s="12" t="s">
        <v>10</v>
      </c>
      <c r="E15" s="12">
        <v>20</v>
      </c>
      <c r="F15" s="12">
        <f t="shared" si="0"/>
        <v>6.3</v>
      </c>
      <c r="G15" s="7">
        <v>45034</v>
      </c>
      <c r="H15" s="7">
        <v>45042</v>
      </c>
    </row>
    <row r="16" spans="1:14" ht="16.5" x14ac:dyDescent="0.25">
      <c r="A16" s="2">
        <v>15</v>
      </c>
      <c r="B16" s="16" t="s">
        <v>52</v>
      </c>
      <c r="C16" s="12" t="s">
        <v>9</v>
      </c>
      <c r="D16" s="12" t="s">
        <v>10</v>
      </c>
      <c r="E16" s="12">
        <v>12</v>
      </c>
      <c r="F16" s="12">
        <f t="shared" si="0"/>
        <v>3.8000000000000003</v>
      </c>
      <c r="G16" s="7">
        <v>45043</v>
      </c>
      <c r="H16" s="7">
        <v>11414</v>
      </c>
    </row>
    <row r="17" spans="1:8" ht="16.5" x14ac:dyDescent="0.25">
      <c r="A17" s="2">
        <v>16</v>
      </c>
      <c r="B17" s="16" t="s">
        <v>53</v>
      </c>
      <c r="C17" s="12" t="s">
        <v>9</v>
      </c>
      <c r="D17" s="12" t="s">
        <v>10</v>
      </c>
      <c r="E17" s="12">
        <v>2</v>
      </c>
      <c r="F17" s="12">
        <f t="shared" si="0"/>
        <v>0.7</v>
      </c>
      <c r="G17" s="7">
        <v>45047</v>
      </c>
      <c r="H17" s="7">
        <v>45048</v>
      </c>
    </row>
    <row r="18" spans="1:8" ht="16.5" x14ac:dyDescent="0.25">
      <c r="A18" s="2">
        <v>17</v>
      </c>
      <c r="B18" s="17" t="s">
        <v>54</v>
      </c>
      <c r="C18" s="12" t="s">
        <v>9</v>
      </c>
      <c r="D18" s="12" t="s">
        <v>10</v>
      </c>
      <c r="E18" s="12">
        <v>8</v>
      </c>
      <c r="F18" s="12">
        <f t="shared" si="0"/>
        <v>2.5</v>
      </c>
      <c r="G18" s="7">
        <v>45018</v>
      </c>
      <c r="H18" s="7">
        <v>45021</v>
      </c>
    </row>
    <row r="19" spans="1:8" ht="16.5" x14ac:dyDescent="0.25">
      <c r="A19" s="2">
        <v>18</v>
      </c>
      <c r="B19" s="17" t="s">
        <v>55</v>
      </c>
      <c r="C19" s="12" t="s">
        <v>15</v>
      </c>
      <c r="D19" s="12" t="s">
        <v>10</v>
      </c>
      <c r="E19" s="12">
        <v>40</v>
      </c>
      <c r="F19" s="12">
        <f t="shared" si="0"/>
        <v>12.5</v>
      </c>
      <c r="G19" s="7">
        <v>45029</v>
      </c>
      <c r="H19" s="7">
        <v>45048</v>
      </c>
    </row>
    <row r="20" spans="1:8" ht="16.5" x14ac:dyDescent="0.25">
      <c r="A20" s="2">
        <v>19</v>
      </c>
      <c r="B20" s="17" t="s">
        <v>56</v>
      </c>
      <c r="C20" s="12" t="s">
        <v>15</v>
      </c>
      <c r="D20" s="12" t="s">
        <v>10</v>
      </c>
      <c r="E20" s="12">
        <v>5</v>
      </c>
      <c r="F20" s="12">
        <f t="shared" si="0"/>
        <v>1.6</v>
      </c>
      <c r="G20" s="7">
        <v>45019</v>
      </c>
      <c r="H20" s="7">
        <v>45050</v>
      </c>
    </row>
    <row r="21" spans="1:8" ht="15.75" customHeight="1" x14ac:dyDescent="0.25">
      <c r="A21" s="2">
        <v>20</v>
      </c>
      <c r="B21" s="18" t="s">
        <v>57</v>
      </c>
      <c r="C21" s="12" t="s">
        <v>30</v>
      </c>
      <c r="D21" s="12" t="s">
        <v>10</v>
      </c>
      <c r="E21" s="12">
        <v>13</v>
      </c>
      <c r="F21" s="12">
        <f t="shared" si="0"/>
        <v>4.0999999999999996</v>
      </c>
      <c r="G21" s="7">
        <v>45029</v>
      </c>
      <c r="H21" s="7">
        <v>45034</v>
      </c>
    </row>
    <row r="22" spans="1:8" ht="15.75" customHeight="1" x14ac:dyDescent="0.25">
      <c r="A22" s="2">
        <v>21</v>
      </c>
      <c r="B22" s="18" t="s">
        <v>58</v>
      </c>
      <c r="C22" s="12" t="s">
        <v>30</v>
      </c>
      <c r="D22" s="12" t="s">
        <v>10</v>
      </c>
      <c r="E22" s="12">
        <v>22</v>
      </c>
      <c r="F22" s="12">
        <f t="shared" si="0"/>
        <v>6.8999999999999995</v>
      </c>
      <c r="G22" s="7">
        <v>45035</v>
      </c>
      <c r="H22" s="7">
        <v>45043</v>
      </c>
    </row>
    <row r="23" spans="1:8" ht="15.75" customHeight="1" x14ac:dyDescent="0.25">
      <c r="A23" s="2">
        <v>22</v>
      </c>
      <c r="B23" s="19" t="s">
        <v>59</v>
      </c>
      <c r="C23" s="12" t="s">
        <v>30</v>
      </c>
      <c r="D23" s="12" t="s">
        <v>10</v>
      </c>
      <c r="E23" s="12">
        <v>2</v>
      </c>
      <c r="F23" s="12">
        <f t="shared" si="0"/>
        <v>0.7</v>
      </c>
      <c r="G23" s="7">
        <v>45044</v>
      </c>
      <c r="H23" s="7">
        <v>45050</v>
      </c>
    </row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workbookViewId="0">
      <selection activeCell="R16" sqref="R16"/>
    </sheetView>
  </sheetViews>
  <sheetFormatPr defaultColWidth="14.42578125" defaultRowHeight="15" customHeight="1" x14ac:dyDescent="0.25"/>
  <cols>
    <col min="1" max="1" width="30.7109375" customWidth="1"/>
    <col min="2" max="26" width="8.7109375" customWidth="1"/>
  </cols>
  <sheetData>
    <row r="1" spans="1:22" ht="16.5" x14ac:dyDescent="0.25">
      <c r="A1" s="20" t="s">
        <v>34</v>
      </c>
      <c r="B1" s="7" t="s">
        <v>72</v>
      </c>
      <c r="C1" s="7" t="s">
        <v>73</v>
      </c>
      <c r="D1" s="7" t="s">
        <v>74</v>
      </c>
      <c r="E1" s="7" t="s">
        <v>75</v>
      </c>
      <c r="F1" s="7" t="s">
        <v>76</v>
      </c>
      <c r="G1" s="7" t="s">
        <v>77</v>
      </c>
      <c r="H1" s="7" t="s">
        <v>78</v>
      </c>
      <c r="I1" s="7" t="s">
        <v>79</v>
      </c>
      <c r="J1" s="7" t="s">
        <v>80</v>
      </c>
      <c r="K1" s="7" t="s">
        <v>81</v>
      </c>
      <c r="L1" s="7" t="s">
        <v>82</v>
      </c>
      <c r="M1" s="7" t="s">
        <v>83</v>
      </c>
      <c r="N1" s="7" t="s">
        <v>84</v>
      </c>
      <c r="O1" s="7" t="s">
        <v>85</v>
      </c>
      <c r="P1" s="7" t="s">
        <v>86</v>
      </c>
      <c r="Q1" s="7" t="s">
        <v>87</v>
      </c>
      <c r="R1" s="7" t="s">
        <v>88</v>
      </c>
      <c r="S1" s="7" t="s">
        <v>89</v>
      </c>
      <c r="T1" s="7" t="s">
        <v>90</v>
      </c>
      <c r="U1" s="7" t="s">
        <v>91</v>
      </c>
      <c r="V1" s="7" t="s">
        <v>92</v>
      </c>
    </row>
    <row r="2" spans="1:22" x14ac:dyDescent="0.25">
      <c r="A2" s="20" t="s">
        <v>35</v>
      </c>
      <c r="B2" s="20">
        <v>256</v>
      </c>
      <c r="C2" s="20">
        <f t="shared" ref="C2:U2" si="0">B2-12.8</f>
        <v>243.2</v>
      </c>
      <c r="D2" s="20">
        <f t="shared" si="0"/>
        <v>230.39999999999998</v>
      </c>
      <c r="E2" s="20">
        <f t="shared" si="0"/>
        <v>217.59999999999997</v>
      </c>
      <c r="F2" s="20">
        <f t="shared" si="0"/>
        <v>204.79999999999995</v>
      </c>
      <c r="G2" s="20">
        <f t="shared" si="0"/>
        <v>191.99999999999994</v>
      </c>
      <c r="H2" s="20">
        <f t="shared" si="0"/>
        <v>179.19999999999993</v>
      </c>
      <c r="I2" s="20">
        <f t="shared" si="0"/>
        <v>166.39999999999992</v>
      </c>
      <c r="J2" s="20">
        <f t="shared" si="0"/>
        <v>153.59999999999991</v>
      </c>
      <c r="K2" s="20">
        <f t="shared" si="0"/>
        <v>140.7999999999999</v>
      </c>
      <c r="L2" s="20">
        <f t="shared" si="0"/>
        <v>127.9999999999999</v>
      </c>
      <c r="M2" s="20">
        <f t="shared" si="0"/>
        <v>115.1999999999999</v>
      </c>
      <c r="N2" s="20">
        <f t="shared" si="0"/>
        <v>102.39999999999991</v>
      </c>
      <c r="O2" s="20">
        <f t="shared" si="0"/>
        <v>89.599999999999909</v>
      </c>
      <c r="P2" s="20">
        <f t="shared" si="0"/>
        <v>76.799999999999912</v>
      </c>
      <c r="Q2" s="20">
        <f t="shared" si="0"/>
        <v>63.999999999999915</v>
      </c>
      <c r="R2" s="20">
        <f t="shared" si="0"/>
        <v>51.199999999999918</v>
      </c>
      <c r="S2" s="20">
        <f t="shared" si="0"/>
        <v>38.39999999999992</v>
      </c>
      <c r="T2" s="20">
        <f t="shared" si="0"/>
        <v>25.59999999999992</v>
      </c>
      <c r="U2" s="20">
        <f t="shared" si="0"/>
        <v>12.799999999999919</v>
      </c>
      <c r="V2" s="20">
        <v>0</v>
      </c>
    </row>
    <row r="3" spans="1:22" x14ac:dyDescent="0.25">
      <c r="A3" s="20" t="s">
        <v>36</v>
      </c>
      <c r="B3" s="20">
        <v>256</v>
      </c>
      <c r="C3" s="20">
        <f t="shared" ref="C3:V3" si="1">B3-C4</f>
        <v>239</v>
      </c>
      <c r="D3" s="20">
        <f t="shared" si="1"/>
        <v>224</v>
      </c>
      <c r="E3" s="20">
        <f t="shared" si="1"/>
        <v>206</v>
      </c>
      <c r="F3" s="20">
        <f t="shared" si="1"/>
        <v>203</v>
      </c>
      <c r="G3" s="20">
        <f t="shared" si="1"/>
        <v>186</v>
      </c>
      <c r="H3" s="20">
        <f t="shared" si="1"/>
        <v>170</v>
      </c>
      <c r="I3" s="20">
        <f t="shared" si="1"/>
        <v>155</v>
      </c>
      <c r="J3" s="20">
        <f t="shared" si="1"/>
        <v>144</v>
      </c>
      <c r="K3" s="20">
        <f t="shared" si="1"/>
        <v>137</v>
      </c>
      <c r="L3" s="20">
        <f t="shared" si="1"/>
        <v>125</v>
      </c>
      <c r="M3" s="20">
        <f t="shared" si="1"/>
        <v>114</v>
      </c>
      <c r="N3" s="20">
        <f t="shared" si="1"/>
        <v>103</v>
      </c>
      <c r="O3" s="20">
        <f t="shared" si="1"/>
        <v>91</v>
      </c>
      <c r="P3" s="20">
        <f t="shared" si="1"/>
        <v>77</v>
      </c>
      <c r="Q3" s="20">
        <f t="shared" si="1"/>
        <v>72</v>
      </c>
      <c r="R3" s="20">
        <f t="shared" si="1"/>
        <v>60</v>
      </c>
      <c r="S3" s="20">
        <f t="shared" si="1"/>
        <v>48</v>
      </c>
      <c r="T3" s="20">
        <f t="shared" si="1"/>
        <v>35</v>
      </c>
      <c r="U3" s="20">
        <f t="shared" si="1"/>
        <v>24</v>
      </c>
      <c r="V3" s="20">
        <f t="shared" si="1"/>
        <v>17</v>
      </c>
    </row>
    <row r="4" spans="1:22" x14ac:dyDescent="0.25">
      <c r="A4" s="20" t="s">
        <v>37</v>
      </c>
      <c r="B4" s="20"/>
      <c r="C4" s="20">
        <v>17</v>
      </c>
      <c r="D4" s="20">
        <v>15</v>
      </c>
      <c r="E4" s="20">
        <v>18</v>
      </c>
      <c r="F4" s="20">
        <v>3</v>
      </c>
      <c r="G4" s="20">
        <v>17</v>
      </c>
      <c r="H4" s="20">
        <v>16</v>
      </c>
      <c r="I4" s="20">
        <v>15</v>
      </c>
      <c r="J4" s="20">
        <v>11</v>
      </c>
      <c r="K4" s="20">
        <v>7</v>
      </c>
      <c r="L4" s="20">
        <v>12</v>
      </c>
      <c r="M4" s="20">
        <v>11</v>
      </c>
      <c r="N4" s="20">
        <v>11</v>
      </c>
      <c r="O4" s="20">
        <v>12</v>
      </c>
      <c r="P4" s="20">
        <v>14</v>
      </c>
      <c r="Q4" s="20">
        <v>5</v>
      </c>
      <c r="R4" s="20">
        <v>12</v>
      </c>
      <c r="S4" s="20">
        <v>12</v>
      </c>
      <c r="T4" s="20">
        <v>13</v>
      </c>
      <c r="U4" s="20">
        <v>11</v>
      </c>
      <c r="V4" s="20">
        <v>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6" type="noConversion"/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K17" sqref="K17"/>
    </sheetView>
  </sheetViews>
  <sheetFormatPr defaultColWidth="14.42578125" defaultRowHeight="15" customHeight="1" x14ac:dyDescent="0.25"/>
  <cols>
    <col min="1" max="1" width="8.7109375" customWidth="1"/>
    <col min="2" max="2" width="40.85546875" customWidth="1"/>
    <col min="3" max="3" width="22.7109375" customWidth="1"/>
    <col min="4" max="4" width="11.7109375" customWidth="1"/>
    <col min="5" max="6" width="17.140625" customWidth="1"/>
    <col min="7" max="7" width="10.42578125" customWidth="1"/>
    <col min="8" max="26" width="8.7109375" customWidth="1"/>
  </cols>
  <sheetData>
    <row r="1" spans="1:14" ht="36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38</v>
      </c>
      <c r="G1" s="2" t="s">
        <v>6</v>
      </c>
      <c r="H1" s="2" t="s">
        <v>7</v>
      </c>
      <c r="K1" s="3" t="s">
        <v>9</v>
      </c>
      <c r="L1" s="3" t="s">
        <v>21</v>
      </c>
      <c r="M1" s="3" t="s">
        <v>15</v>
      </c>
      <c r="N1" s="3" t="s">
        <v>30</v>
      </c>
    </row>
    <row r="2" spans="1:14" ht="16.5" x14ac:dyDescent="0.25">
      <c r="A2" s="2">
        <v>1</v>
      </c>
      <c r="B2" s="16" t="s">
        <v>60</v>
      </c>
      <c r="C2" s="2" t="s">
        <v>15</v>
      </c>
      <c r="D2" s="2" t="s">
        <v>10</v>
      </c>
      <c r="E2" s="2">
        <v>10</v>
      </c>
      <c r="F2" s="2">
        <f>E2/3.2</f>
        <v>3.125</v>
      </c>
      <c r="G2" s="21">
        <v>45056</v>
      </c>
      <c r="H2" s="21">
        <v>45058</v>
      </c>
      <c r="K2" s="22">
        <f>E4+E5+E6+E9+E10+E11+E12+E13+E14+E15</f>
        <v>46</v>
      </c>
      <c r="L2" s="22">
        <f>E7+E9+E10+E11+E12+E13+E14+E15+E16</f>
        <v>43</v>
      </c>
      <c r="M2" s="22">
        <f>E2+E3+E9+E10+E11+E12+E13+E14+E15</f>
        <v>46</v>
      </c>
      <c r="N2" s="22">
        <f>E8+E9+E10+E11+E12+E13+E15+E14</f>
        <v>42</v>
      </c>
    </row>
    <row r="3" spans="1:14" ht="16.5" x14ac:dyDescent="0.25">
      <c r="A3" s="2">
        <v>2</v>
      </c>
      <c r="B3" s="16" t="s">
        <v>61</v>
      </c>
      <c r="C3" s="2" t="s">
        <v>15</v>
      </c>
      <c r="D3" s="2" t="s">
        <v>10</v>
      </c>
      <c r="E3" s="2">
        <v>1</v>
      </c>
      <c r="F3" s="2">
        <f t="shared" ref="F3:F16" si="0">E3/3.2</f>
        <v>0.3125</v>
      </c>
      <c r="G3" s="21">
        <v>45058</v>
      </c>
      <c r="H3" s="21">
        <v>45061</v>
      </c>
    </row>
    <row r="4" spans="1:14" ht="16.5" x14ac:dyDescent="0.25">
      <c r="A4" s="2">
        <v>3</v>
      </c>
      <c r="B4" s="16" t="s">
        <v>62</v>
      </c>
      <c r="C4" s="2" t="s">
        <v>9</v>
      </c>
      <c r="D4" s="2" t="s">
        <v>10</v>
      </c>
      <c r="E4" s="2">
        <v>3</v>
      </c>
      <c r="F4" s="2">
        <f t="shared" si="0"/>
        <v>0.9375</v>
      </c>
      <c r="G4" s="21">
        <v>45056</v>
      </c>
      <c r="H4" s="21">
        <v>45057</v>
      </c>
    </row>
    <row r="5" spans="1:14" ht="16.5" x14ac:dyDescent="0.25">
      <c r="A5" s="2">
        <v>4</v>
      </c>
      <c r="B5" s="16" t="s">
        <v>63</v>
      </c>
      <c r="C5" s="2" t="s">
        <v>9</v>
      </c>
      <c r="D5" s="2" t="s">
        <v>10</v>
      </c>
      <c r="E5" s="2">
        <v>1</v>
      </c>
      <c r="F5" s="2">
        <f t="shared" si="0"/>
        <v>0.3125</v>
      </c>
      <c r="G5" s="21">
        <v>45057</v>
      </c>
      <c r="H5" s="21">
        <v>45057</v>
      </c>
    </row>
    <row r="6" spans="1:14" ht="16.5" x14ac:dyDescent="0.25">
      <c r="A6" s="2">
        <v>5</v>
      </c>
      <c r="B6" s="16" t="s">
        <v>39</v>
      </c>
      <c r="C6" s="2" t="s">
        <v>9</v>
      </c>
      <c r="D6" s="2" t="s">
        <v>25</v>
      </c>
      <c r="E6" s="2">
        <v>7</v>
      </c>
      <c r="F6" s="2">
        <f t="shared" si="0"/>
        <v>2.1875</v>
      </c>
      <c r="G6" s="21">
        <v>45058</v>
      </c>
      <c r="H6" s="21">
        <v>45059</v>
      </c>
    </row>
    <row r="7" spans="1:14" ht="16.5" x14ac:dyDescent="0.25">
      <c r="A7" s="2">
        <v>6</v>
      </c>
      <c r="B7" s="16" t="s">
        <v>64</v>
      </c>
      <c r="C7" s="2" t="s">
        <v>21</v>
      </c>
      <c r="D7" s="2" t="s">
        <v>25</v>
      </c>
      <c r="E7" s="2">
        <v>4</v>
      </c>
      <c r="F7" s="2">
        <f t="shared" si="0"/>
        <v>1.25</v>
      </c>
      <c r="G7" s="21">
        <v>45056</v>
      </c>
      <c r="H7" s="21">
        <v>45057</v>
      </c>
    </row>
    <row r="8" spans="1:14" ht="16.5" x14ac:dyDescent="0.25">
      <c r="A8" s="2">
        <v>7</v>
      </c>
      <c r="B8" s="16" t="s">
        <v>47</v>
      </c>
      <c r="C8" s="2" t="s">
        <v>30</v>
      </c>
      <c r="D8" s="2" t="s">
        <v>25</v>
      </c>
      <c r="E8" s="2">
        <v>7</v>
      </c>
      <c r="F8" s="2">
        <f t="shared" si="0"/>
        <v>2.1875</v>
      </c>
      <c r="G8" s="21">
        <v>45056</v>
      </c>
      <c r="H8" s="21">
        <v>45058</v>
      </c>
    </row>
    <row r="9" spans="1:14" ht="16.5" x14ac:dyDescent="0.25">
      <c r="A9" s="2">
        <v>8</v>
      </c>
      <c r="B9" s="23" t="s">
        <v>65</v>
      </c>
      <c r="C9" s="2" t="s">
        <v>27</v>
      </c>
      <c r="D9" s="2" t="s">
        <v>10</v>
      </c>
      <c r="E9" s="2">
        <v>15</v>
      </c>
      <c r="F9" s="2">
        <f t="shared" si="0"/>
        <v>4.6875</v>
      </c>
      <c r="G9" s="21">
        <v>45059</v>
      </c>
      <c r="H9" s="21">
        <v>45065</v>
      </c>
    </row>
    <row r="10" spans="1:14" ht="16.5" x14ac:dyDescent="0.25">
      <c r="A10" s="2">
        <v>9</v>
      </c>
      <c r="B10" s="16" t="s">
        <v>66</v>
      </c>
      <c r="C10" s="2" t="s">
        <v>27</v>
      </c>
      <c r="D10" s="2" t="s">
        <v>10</v>
      </c>
      <c r="E10" s="2">
        <v>5</v>
      </c>
      <c r="F10" s="2">
        <f t="shared" si="0"/>
        <v>1.5625</v>
      </c>
      <c r="G10" s="21">
        <v>45065</v>
      </c>
      <c r="H10" s="21">
        <v>45068</v>
      </c>
    </row>
    <row r="11" spans="1:14" ht="16.5" x14ac:dyDescent="0.25">
      <c r="A11" s="2">
        <v>10</v>
      </c>
      <c r="B11" s="16" t="s">
        <v>67</v>
      </c>
      <c r="C11" s="2" t="s">
        <v>27</v>
      </c>
      <c r="D11" s="2" t="s">
        <v>10</v>
      </c>
      <c r="E11" s="2">
        <v>7</v>
      </c>
      <c r="F11" s="2">
        <f t="shared" si="0"/>
        <v>2.1875</v>
      </c>
      <c r="G11" s="21">
        <v>45068</v>
      </c>
      <c r="H11" s="21">
        <v>45069</v>
      </c>
    </row>
    <row r="12" spans="1:14" ht="16.5" x14ac:dyDescent="0.25">
      <c r="A12" s="2">
        <v>11</v>
      </c>
      <c r="B12" s="16" t="s">
        <v>42</v>
      </c>
      <c r="C12" s="2" t="s">
        <v>27</v>
      </c>
      <c r="D12" s="2" t="s">
        <v>10</v>
      </c>
      <c r="E12" s="2">
        <v>5</v>
      </c>
      <c r="F12" s="2">
        <f t="shared" si="0"/>
        <v>1.5625</v>
      </c>
      <c r="G12" s="21">
        <v>45069</v>
      </c>
      <c r="H12" s="21">
        <v>45071</v>
      </c>
    </row>
    <row r="13" spans="1:14" ht="16.5" x14ac:dyDescent="0.25">
      <c r="A13" s="2">
        <v>12</v>
      </c>
      <c r="B13" s="16" t="s">
        <v>68</v>
      </c>
      <c r="C13" s="2" t="s">
        <v>27</v>
      </c>
      <c r="D13" s="2" t="s">
        <v>10</v>
      </c>
      <c r="E13" s="2">
        <v>1</v>
      </c>
      <c r="F13" s="2">
        <f t="shared" si="0"/>
        <v>0.3125</v>
      </c>
      <c r="G13" s="21">
        <v>45071</v>
      </c>
      <c r="H13" s="21">
        <v>45071</v>
      </c>
    </row>
    <row r="14" spans="1:14" ht="16.5" x14ac:dyDescent="0.25">
      <c r="A14" s="2">
        <v>13</v>
      </c>
      <c r="B14" s="16" t="s">
        <v>69</v>
      </c>
      <c r="C14" s="2" t="s">
        <v>27</v>
      </c>
      <c r="D14" s="2" t="s">
        <v>10</v>
      </c>
      <c r="E14" s="2">
        <v>1</v>
      </c>
      <c r="F14" s="2">
        <f t="shared" si="0"/>
        <v>0.3125</v>
      </c>
      <c r="G14" s="21">
        <v>45071</v>
      </c>
      <c r="H14" s="21">
        <v>45072</v>
      </c>
    </row>
    <row r="15" spans="1:14" ht="16.5" x14ac:dyDescent="0.25">
      <c r="A15" s="2">
        <v>14</v>
      </c>
      <c r="B15" s="16" t="s">
        <v>70</v>
      </c>
      <c r="C15" s="2" t="s">
        <v>27</v>
      </c>
      <c r="D15" s="2" t="s">
        <v>10</v>
      </c>
      <c r="E15" s="2">
        <v>1</v>
      </c>
      <c r="F15" s="2">
        <f t="shared" si="0"/>
        <v>0.3125</v>
      </c>
      <c r="G15" s="21">
        <v>45073</v>
      </c>
      <c r="H15" s="21">
        <v>45074</v>
      </c>
    </row>
    <row r="16" spans="1:14" ht="16.5" x14ac:dyDescent="0.25">
      <c r="A16" s="2">
        <v>15</v>
      </c>
      <c r="B16" s="16" t="s">
        <v>71</v>
      </c>
      <c r="C16" s="2" t="s">
        <v>21</v>
      </c>
      <c r="D16" s="2" t="s">
        <v>10</v>
      </c>
      <c r="E16" s="2">
        <v>4</v>
      </c>
      <c r="F16" s="2">
        <f t="shared" si="0"/>
        <v>1.25</v>
      </c>
      <c r="G16" s="21">
        <v>45075</v>
      </c>
      <c r="H16" s="21">
        <v>45076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1B5C-D688-4CFF-8D0A-2931975775D6}">
  <dimension ref="A1:O4"/>
  <sheetViews>
    <sheetView tabSelected="1" workbookViewId="0">
      <selection activeCell="H35" sqref="H35"/>
    </sheetView>
  </sheetViews>
  <sheetFormatPr defaultRowHeight="15" x14ac:dyDescent="0.25"/>
  <cols>
    <col min="1" max="1" width="37.140625" customWidth="1"/>
  </cols>
  <sheetData>
    <row r="1" spans="1:15" ht="16.5" x14ac:dyDescent="0.25">
      <c r="A1" s="13" t="s">
        <v>34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</row>
    <row r="2" spans="1:15" ht="16.5" x14ac:dyDescent="0.25">
      <c r="A2" s="13" t="s">
        <v>35</v>
      </c>
      <c r="B2">
        <v>156</v>
      </c>
      <c r="C2">
        <f>B2-12</f>
        <v>144</v>
      </c>
      <c r="D2">
        <f t="shared" ref="D2:O2" si="0">C2-12</f>
        <v>132</v>
      </c>
      <c r="E2">
        <f t="shared" si="0"/>
        <v>120</v>
      </c>
      <c r="F2">
        <f t="shared" si="0"/>
        <v>108</v>
      </c>
      <c r="G2">
        <f t="shared" si="0"/>
        <v>96</v>
      </c>
      <c r="H2">
        <f t="shared" si="0"/>
        <v>84</v>
      </c>
      <c r="I2">
        <f t="shared" si="0"/>
        <v>72</v>
      </c>
      <c r="J2">
        <f t="shared" si="0"/>
        <v>60</v>
      </c>
      <c r="K2">
        <f t="shared" si="0"/>
        <v>48</v>
      </c>
      <c r="L2">
        <f t="shared" si="0"/>
        <v>36</v>
      </c>
      <c r="M2">
        <f t="shared" si="0"/>
        <v>24</v>
      </c>
      <c r="N2">
        <f t="shared" si="0"/>
        <v>12</v>
      </c>
      <c r="O2">
        <f t="shared" si="0"/>
        <v>0</v>
      </c>
    </row>
    <row r="3" spans="1:15" ht="16.5" x14ac:dyDescent="0.25">
      <c r="A3" s="13" t="s">
        <v>36</v>
      </c>
      <c r="B3">
        <v>156</v>
      </c>
      <c r="C3">
        <f>B3-C4</f>
        <v>146</v>
      </c>
      <c r="D3">
        <f>C3-D4</f>
        <v>134</v>
      </c>
      <c r="E3">
        <f t="shared" ref="D3:O3" si="1">D3-E4</f>
        <v>121</v>
      </c>
      <c r="F3">
        <f t="shared" si="1"/>
        <v>116</v>
      </c>
      <c r="G3">
        <f t="shared" si="1"/>
        <v>107</v>
      </c>
      <c r="H3">
        <f t="shared" si="1"/>
        <v>97</v>
      </c>
      <c r="I3">
        <f t="shared" si="1"/>
        <v>84</v>
      </c>
      <c r="J3">
        <f t="shared" si="1"/>
        <v>75</v>
      </c>
      <c r="K3">
        <f t="shared" si="1"/>
        <v>62</v>
      </c>
      <c r="L3">
        <f t="shared" si="1"/>
        <v>50</v>
      </c>
      <c r="M3">
        <f t="shared" si="1"/>
        <v>40</v>
      </c>
      <c r="N3">
        <f t="shared" si="1"/>
        <v>26</v>
      </c>
      <c r="O3">
        <f t="shared" si="1"/>
        <v>16</v>
      </c>
    </row>
    <row r="4" spans="1:15" ht="16.5" x14ac:dyDescent="0.25">
      <c r="A4" s="13" t="s">
        <v>37</v>
      </c>
      <c r="C4">
        <v>10</v>
      </c>
      <c r="D4">
        <v>12</v>
      </c>
      <c r="E4">
        <v>13</v>
      </c>
      <c r="F4">
        <v>5</v>
      </c>
      <c r="G4">
        <v>9</v>
      </c>
      <c r="H4">
        <v>10</v>
      </c>
      <c r="I4">
        <v>13</v>
      </c>
      <c r="J4">
        <v>9</v>
      </c>
      <c r="K4">
        <v>13</v>
      </c>
      <c r="L4">
        <v>12</v>
      </c>
      <c r="M4">
        <v>10</v>
      </c>
      <c r="N4">
        <v>14</v>
      </c>
      <c r="O4">
        <v>10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 1 backlog</vt:lpstr>
      <vt:lpstr>Sprint 1 Effort </vt:lpstr>
      <vt:lpstr>Sprint 2 backlog</vt:lpstr>
      <vt:lpstr>Sprint 2 Effort</vt:lpstr>
      <vt:lpstr>Sprint 3 backlog</vt:lpstr>
      <vt:lpstr>Sprint 3 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Kenway</dc:creator>
  <cp:lastModifiedBy>Edward Kenway</cp:lastModifiedBy>
  <dcterms:created xsi:type="dcterms:W3CDTF">2023-05-15T06:47:01Z</dcterms:created>
  <dcterms:modified xsi:type="dcterms:W3CDTF">2023-05-18T15:16:35Z</dcterms:modified>
</cp:coreProperties>
</file>