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520" windowHeight="69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5" i="2"/>
  <c r="B3" i="2"/>
  <c r="B2" i="2"/>
  <c r="D21" i="1"/>
  <c r="D22" i="1"/>
  <c r="D23" i="1"/>
  <c r="D24" i="1"/>
  <c r="D20" i="1"/>
  <c r="H19" i="1" s="1"/>
  <c r="D12" i="1"/>
  <c r="D13" i="1"/>
  <c r="D14" i="1"/>
  <c r="D15" i="1"/>
  <c r="B11" i="1"/>
  <c r="D11" i="1" s="1"/>
  <c r="G3" i="1"/>
  <c r="G4" i="1"/>
  <c r="G5" i="1"/>
  <c r="G6" i="1"/>
  <c r="G2" i="1"/>
  <c r="E3" i="1"/>
  <c r="E4" i="1"/>
  <c r="B13" i="1" s="1"/>
  <c r="E5" i="1"/>
  <c r="E6" i="1"/>
  <c r="E2" i="1"/>
  <c r="B15" i="1" l="1"/>
  <c r="C15" i="1" s="1"/>
  <c r="B14" i="1"/>
  <c r="C14" i="1" s="1"/>
  <c r="B12" i="1"/>
  <c r="C12" i="1" s="1"/>
  <c r="A13" i="1"/>
  <c r="C13" i="1"/>
  <c r="A12" i="1"/>
  <c r="A14" i="1" l="1"/>
  <c r="E14" i="1" s="1"/>
  <c r="F14" i="1" s="1"/>
  <c r="A15" i="1"/>
  <c r="E15" i="1" s="1"/>
  <c r="F15" i="1" s="1"/>
  <c r="C11" i="1"/>
  <c r="A11" i="1"/>
  <c r="E12" i="1"/>
  <c r="F12" i="1" s="1"/>
  <c r="E13" i="1"/>
  <c r="F13" i="1" s="1"/>
  <c r="A23" i="1" l="1"/>
  <c r="B23" i="1" s="1"/>
  <c r="F23" i="1" s="1"/>
  <c r="A24" i="1"/>
  <c r="B24" i="1" s="1"/>
  <c r="F24" i="1" s="1"/>
  <c r="A22" i="1"/>
  <c r="B22" i="1" s="1"/>
  <c r="C22" i="1" s="1"/>
  <c r="A21" i="1"/>
  <c r="B21" i="1" s="1"/>
  <c r="F21" i="1" s="1"/>
  <c r="E21" i="1" s="1"/>
  <c r="E11" i="1"/>
  <c r="F11" i="1" s="1"/>
  <c r="A20" i="1" s="1"/>
  <c r="B20" i="1" l="1"/>
  <c r="C24" i="1"/>
  <c r="F22" i="1"/>
  <c r="E22" i="1" s="1"/>
  <c r="E23" i="1"/>
  <c r="C21" i="1"/>
  <c r="E24" i="1"/>
  <c r="F20" i="1" l="1"/>
  <c r="E20" i="1" s="1"/>
  <c r="C20" i="1"/>
  <c r="C23" i="1"/>
</calcChain>
</file>

<file path=xl/sharedStrings.xml><?xml version="1.0" encoding="utf-8"?>
<sst xmlns="http://schemas.openxmlformats.org/spreadsheetml/2006/main" count="21" uniqueCount="20">
  <si>
    <t>q1</t>
  </si>
  <si>
    <t>d_a</t>
  </si>
  <si>
    <t>q1(deg)</t>
  </si>
  <si>
    <t>theta(deg)</t>
  </si>
  <si>
    <t>theta (rad)</t>
  </si>
  <si>
    <t>q1 (rad)</t>
  </si>
  <si>
    <t>theta_a (deg)</t>
  </si>
  <si>
    <t>theta_a (rad)</t>
  </si>
  <si>
    <t>phi (deg)</t>
  </si>
  <si>
    <t>phi (rad)</t>
  </si>
  <si>
    <t>d</t>
  </si>
  <si>
    <t>r</t>
  </si>
  <si>
    <t>tau (deg)</t>
  </si>
  <si>
    <t>tau (rad)</t>
  </si>
  <si>
    <t>L</t>
  </si>
  <si>
    <t>dm</t>
  </si>
  <si>
    <t>beta (deg)</t>
  </si>
  <si>
    <t>beta (rad)</t>
  </si>
  <si>
    <t>psi (deg)</t>
  </si>
  <si>
    <t>psi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</si>
</sst>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9.8741907261592307E-2"/>
                  <c:y val="-0.73955234762321376"/>
                </c:manualLayout>
              </c:layout>
              <c:numFmt formatCode="General" sourceLinked="0"/>
            </c:trendlineLbl>
          </c:trendline>
          <c:xVal>
            <c:numRef>
              <c:f>Sheet2!$B$2:$B$6</c:f>
              <c:numCache>
                <c:formatCode>0.0000</c:formatCode>
                <c:ptCount val="5"/>
                <c:pt idx="0">
                  <c:v>1.5707963267948966</c:v>
                </c:pt>
                <c:pt idx="1">
                  <c:v>0.78539816339744828</c:v>
                </c:pt>
                <c:pt idx="2">
                  <c:v>0</c:v>
                </c:pt>
                <c:pt idx="3">
                  <c:v>-0.78539816339744828</c:v>
                </c:pt>
                <c:pt idx="4">
                  <c:v>-1.5707963267948966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34208"/>
        <c:axId val="162134784"/>
      </c:scatterChart>
      <c:valAx>
        <c:axId val="1621342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62134784"/>
        <c:crosses val="autoZero"/>
        <c:crossBetween val="midCat"/>
      </c:valAx>
      <c:valAx>
        <c:axId val="1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3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66675</xdr:rowOff>
    </xdr:from>
    <xdr:to>
      <xdr:col>11</xdr:col>
      <xdr:colOff>123825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30" zoomScaleNormal="130" workbookViewId="0">
      <selection activeCell="J10" sqref="J10"/>
    </sheetView>
  </sheetViews>
  <sheetFormatPr defaultRowHeight="15" x14ac:dyDescent="0.25"/>
  <cols>
    <col min="1" max="9" width="13.7109375" style="2" customWidth="1"/>
    <col min="10" max="10" width="3.42578125" style="2" customWidth="1"/>
    <col min="11" max="14" width="13.7109375" style="2" customWidth="1"/>
    <col min="15" max="15" width="10.85546875" style="2" customWidth="1"/>
    <col min="16" max="16" width="13.7109375" style="2" customWidth="1"/>
    <col min="17" max="17" width="9.140625" style="2"/>
    <col min="18" max="18" width="11.140625" style="2" customWidth="1"/>
    <col min="19" max="16384" width="9.140625" style="2"/>
  </cols>
  <sheetData>
    <row r="1" spans="1:7" s="3" customFormat="1" ht="24" customHeight="1" x14ac:dyDescent="0.25">
      <c r="A1" s="4" t="s">
        <v>11</v>
      </c>
      <c r="B1" s="4" t="s">
        <v>10</v>
      </c>
      <c r="C1" s="4" t="s">
        <v>14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25">
      <c r="A2" s="7">
        <v>1</v>
      </c>
      <c r="B2" s="5">
        <v>0.25</v>
      </c>
      <c r="C2" s="6">
        <v>1</v>
      </c>
      <c r="D2" s="6">
        <v>30</v>
      </c>
      <c r="E2" s="7">
        <f>RADIANS(D2)</f>
        <v>0.52359877559829882</v>
      </c>
      <c r="F2" s="8">
        <v>0</v>
      </c>
      <c r="G2" s="7">
        <f>RADIANS(F2)</f>
        <v>0</v>
      </c>
    </row>
    <row r="3" spans="1:7" x14ac:dyDescent="0.25">
      <c r="A3" s="7">
        <v>1.25</v>
      </c>
      <c r="B3" s="5">
        <v>0.25</v>
      </c>
      <c r="C3" s="6">
        <v>1</v>
      </c>
      <c r="D3" s="6">
        <v>45</v>
      </c>
      <c r="E3" s="7">
        <f t="shared" ref="E3:E6" si="0">RADIANS(D3)</f>
        <v>0.78539816339744828</v>
      </c>
      <c r="F3" s="8">
        <v>0</v>
      </c>
      <c r="G3" s="7">
        <f t="shared" ref="G3:G6" si="1">RADIANS(F3)</f>
        <v>0</v>
      </c>
    </row>
    <row r="4" spans="1:7" x14ac:dyDescent="0.25">
      <c r="A4" s="7">
        <v>1.5</v>
      </c>
      <c r="B4" s="5">
        <v>0.25</v>
      </c>
      <c r="C4" s="6">
        <v>1</v>
      </c>
      <c r="D4" s="6">
        <v>0</v>
      </c>
      <c r="E4" s="7">
        <f t="shared" si="0"/>
        <v>0</v>
      </c>
      <c r="F4" s="8">
        <v>0</v>
      </c>
      <c r="G4" s="7">
        <f t="shared" si="1"/>
        <v>0</v>
      </c>
    </row>
    <row r="5" spans="1:7" x14ac:dyDescent="0.25">
      <c r="A5" s="7">
        <v>1.75</v>
      </c>
      <c r="B5" s="5">
        <v>0.25</v>
      </c>
      <c r="C5" s="6">
        <v>1</v>
      </c>
      <c r="D5" s="6">
        <v>-45</v>
      </c>
      <c r="E5" s="7">
        <f t="shared" si="0"/>
        <v>-0.78539816339744828</v>
      </c>
      <c r="F5" s="8">
        <v>0</v>
      </c>
      <c r="G5" s="7">
        <f t="shared" si="1"/>
        <v>0</v>
      </c>
    </row>
    <row r="6" spans="1:7" x14ac:dyDescent="0.25">
      <c r="A6" s="7">
        <v>2</v>
      </c>
      <c r="B6" s="5">
        <v>0.25</v>
      </c>
      <c r="C6" s="6">
        <v>1</v>
      </c>
      <c r="D6" s="6">
        <v>-60</v>
      </c>
      <c r="E6" s="7">
        <f t="shared" si="0"/>
        <v>-1.0471975511965976</v>
      </c>
      <c r="F6" s="8">
        <v>0</v>
      </c>
      <c r="G6" s="7">
        <f t="shared" si="1"/>
        <v>0</v>
      </c>
    </row>
    <row r="7" spans="1:7" x14ac:dyDescent="0.25">
      <c r="A7" s="7"/>
      <c r="B7" s="5"/>
      <c r="C7" s="6"/>
      <c r="D7" s="6"/>
      <c r="E7" s="7"/>
      <c r="F7" s="8"/>
      <c r="G7" s="7"/>
    </row>
    <row r="8" spans="1:7" x14ac:dyDescent="0.25">
      <c r="A8" s="7"/>
      <c r="B8" s="5"/>
      <c r="C8" s="6"/>
      <c r="D8" s="6"/>
      <c r="E8" s="7"/>
      <c r="F8" s="8"/>
      <c r="G8" s="7"/>
    </row>
    <row r="10" spans="1:7" ht="24.75" customHeight="1" x14ac:dyDescent="0.25">
      <c r="A10" s="4" t="s">
        <v>6</v>
      </c>
      <c r="B10" s="4" t="s">
        <v>7</v>
      </c>
      <c r="C10" s="4" t="s">
        <v>8</v>
      </c>
      <c r="D10" s="4" t="s">
        <v>9</v>
      </c>
      <c r="E10" s="4" t="s">
        <v>12</v>
      </c>
      <c r="F10" s="4" t="s">
        <v>13</v>
      </c>
    </row>
    <row r="11" spans="1:7" x14ac:dyDescent="0.25">
      <c r="A11" s="7">
        <f>DEGREES(B11)</f>
        <v>59.999999999999993</v>
      </c>
      <c r="B11" s="7">
        <f>(PI()/2 + E2)/2 + G2/2</f>
        <v>1.0471975511965976</v>
      </c>
      <c r="C11" s="7">
        <f>DEGREES(D11)</f>
        <v>12.503916617342563</v>
      </c>
      <c r="D11" s="7">
        <f>ASIN(B2*SIN(B11)/A2)</f>
        <v>0.21823451436745964</v>
      </c>
      <c r="E11" s="7">
        <f>180-A11-C11</f>
        <v>107.49608338265743</v>
      </c>
      <c r="F11" s="7">
        <f>RADIANS(E11)</f>
        <v>1.8761605880257357</v>
      </c>
    </row>
    <row r="12" spans="1:7" x14ac:dyDescent="0.25">
      <c r="A12" s="7">
        <f t="shared" ref="A12:A15" si="2">DEGREES(B12)</f>
        <v>67.5</v>
      </c>
      <c r="B12" s="7">
        <f>(PI()/2 + E3)/2 + G3/2</f>
        <v>1.1780972450961724</v>
      </c>
      <c r="C12" s="7">
        <f t="shared" ref="C12:C15" si="3">DEGREES(D12)</f>
        <v>10.648067542797703</v>
      </c>
      <c r="D12" s="7">
        <f t="shared" ref="D12:D15" si="4">ASIN(B3*SIN(B12)/A3)</f>
        <v>0.18584383759656212</v>
      </c>
      <c r="E12" s="7">
        <f t="shared" ref="E12:E15" si="5">180-A12-C12</f>
        <v>101.8519324572023</v>
      </c>
      <c r="F12" s="7">
        <f t="shared" ref="F12:F15" si="6">RADIANS(E12)</f>
        <v>1.7776515708970586</v>
      </c>
    </row>
    <row r="13" spans="1:7" x14ac:dyDescent="0.25">
      <c r="A13" s="7">
        <f t="shared" si="2"/>
        <v>45</v>
      </c>
      <c r="B13" s="7">
        <f>(PI()/2 + E4)/2 + G4/2</f>
        <v>0.78539816339744828</v>
      </c>
      <c r="C13" s="7">
        <f t="shared" si="3"/>
        <v>6.7681013686905773</v>
      </c>
      <c r="D13" s="7">
        <f t="shared" si="4"/>
        <v>0.11812565299238523</v>
      </c>
      <c r="E13" s="7">
        <f t="shared" si="5"/>
        <v>128.23189863130943</v>
      </c>
      <c r="F13" s="7">
        <f t="shared" si="6"/>
        <v>2.2380688371999597</v>
      </c>
    </row>
    <row r="14" spans="1:7" x14ac:dyDescent="0.25">
      <c r="A14" s="7">
        <f t="shared" si="2"/>
        <v>22.5</v>
      </c>
      <c r="B14" s="7">
        <f>(PI()/2 + E5)/2 + G5/2</f>
        <v>0.39269908169872414</v>
      </c>
      <c r="C14" s="7">
        <f t="shared" si="3"/>
        <v>3.1338688686895333</v>
      </c>
      <c r="D14" s="7">
        <f t="shared" si="4"/>
        <v>5.469633008438219E-2</v>
      </c>
      <c r="E14" s="7">
        <f t="shared" si="5"/>
        <v>154.36613113131045</v>
      </c>
      <c r="F14" s="7">
        <f t="shared" si="6"/>
        <v>2.6941972418066866</v>
      </c>
    </row>
    <row r="15" spans="1:7" x14ac:dyDescent="0.25">
      <c r="A15" s="7">
        <f t="shared" si="2"/>
        <v>15.000000000000002</v>
      </c>
      <c r="B15" s="7">
        <f>(PI()/2 + E6)/2 + G6/2</f>
        <v>0.26179938779914946</v>
      </c>
      <c r="C15" s="7">
        <f t="shared" si="3"/>
        <v>1.8539783829895642</v>
      </c>
      <c r="D15" s="7">
        <f t="shared" si="4"/>
        <v>3.2358027043968327E-2</v>
      </c>
      <c r="E15" s="7">
        <f t="shared" si="5"/>
        <v>163.14602161701043</v>
      </c>
      <c r="F15" s="7">
        <f t="shared" si="6"/>
        <v>2.8474352387466753</v>
      </c>
    </row>
    <row r="16" spans="1:7" x14ac:dyDescent="0.25">
      <c r="A16" s="7"/>
      <c r="B16" s="7"/>
      <c r="C16" s="7"/>
      <c r="D16" s="7"/>
      <c r="E16" s="7"/>
      <c r="F16" s="7"/>
    </row>
    <row r="17" spans="1:8" x14ac:dyDescent="0.25">
      <c r="A17" s="7"/>
      <c r="B17" s="7"/>
      <c r="C17" s="7"/>
      <c r="D17" s="7"/>
      <c r="E17" s="7"/>
      <c r="F17" s="7"/>
    </row>
    <row r="19" spans="1:8" ht="25.5" customHeight="1" x14ac:dyDescent="0.25">
      <c r="A19" s="4" t="s">
        <v>1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19</v>
      </c>
      <c r="H19" s="2">
        <f>C2*SIN(B11*PI()/2)/SIN(D20)</f>
        <v>4.0485503393449234</v>
      </c>
    </row>
    <row r="20" spans="1:8" x14ac:dyDescent="0.25">
      <c r="A20" s="7">
        <f>SQRT(A2^2 +B2^2 - 2*A2*B2*COS(F11))</f>
        <v>1.1012812094883317</v>
      </c>
      <c r="B20" s="7">
        <f>SQRT(A20^2 + C2^2 - 2*A20*C2*COS(B11+PI()/2))</f>
        <v>2.0298510562666356</v>
      </c>
      <c r="C20" s="7">
        <f>DEGREES(D20)</f>
        <v>14.260061470683873</v>
      </c>
      <c r="D20" s="7">
        <f>ASIN( C2*SIN(B11 + PI()/2) / B20)</f>
        <v>0.24888502420021841</v>
      </c>
      <c r="E20" s="7">
        <f>DEGREES(F20)</f>
        <v>14.260061470683841</v>
      </c>
      <c r="F20" s="7">
        <f>E2-ASIN(A20*SIN(D20)/C2)</f>
        <v>0.24888502420021785</v>
      </c>
    </row>
    <row r="21" spans="1:8" x14ac:dyDescent="0.25">
      <c r="A21" s="7">
        <f t="shared" ref="A21:A24" si="7">SQRT(A3^2 +(A3-B3)^2 - 2*A3*(A3-B3)*COS(F12))</f>
        <v>1.7538409318179724</v>
      </c>
      <c r="B21" s="7">
        <f>SQRT(A21^2 + C3^2 - 2*A21*C3*COS(B12+PI()/2))</f>
        <v>2.7049276320253801</v>
      </c>
      <c r="C21" s="7">
        <f t="shared" ref="C21:C24" si="8">DEGREES(D21)</f>
        <v>8.1332883476492057</v>
      </c>
      <c r="D21" s="7">
        <f t="shared" ref="D21:D24" si="9">ASIN( C3*SIN(B12 + PI()/2) / B21)</f>
        <v>0.14195266068056786</v>
      </c>
      <c r="E21" s="7">
        <f t="shared" ref="E21:E24" si="10">DEGREES(F21)</f>
        <v>30.633288347649195</v>
      </c>
      <c r="F21" s="7">
        <f>E3-ASIN(A21*SIN(D21)/C3)</f>
        <v>0.53465174237929181</v>
      </c>
    </row>
    <row r="22" spans="1:8" x14ac:dyDescent="0.25">
      <c r="A22" s="7">
        <f t="shared" si="7"/>
        <v>2.4765241376004421</v>
      </c>
      <c r="B22" s="7">
        <f>SQRT(A22^2 + C4^2 - 2*A22*C4*COS(B13+PI()/2))</f>
        <v>3.2612123247431302</v>
      </c>
      <c r="C22" s="7">
        <f t="shared" si="8"/>
        <v>12.522517657476918</v>
      </c>
      <c r="D22" s="7">
        <f t="shared" si="9"/>
        <v>0.21855916376209972</v>
      </c>
      <c r="E22" s="7">
        <f t="shared" si="10"/>
        <v>-32.477482342523089</v>
      </c>
      <c r="F22" s="7">
        <f>E4-ASIN(A22*SIN(D22)/C4)</f>
        <v>-0.56683899963534867</v>
      </c>
    </row>
    <row r="23" spans="1:8" x14ac:dyDescent="0.25">
      <c r="A23" s="7">
        <f t="shared" si="7"/>
        <v>3.1695076909212103</v>
      </c>
      <c r="B23" s="7">
        <f>SQRT(A23^2 + C5^2 - 2*A23*C5*COS(B14+PI()/2))</f>
        <v>3.6703698951123793</v>
      </c>
      <c r="C23" s="7">
        <f t="shared" si="8"/>
        <v>14.578897284260766</v>
      </c>
      <c r="D23" s="7">
        <f t="shared" si="9"/>
        <v>0.25444975892041005</v>
      </c>
      <c r="E23" s="7">
        <f t="shared" si="10"/>
        <v>-97.921102715739252</v>
      </c>
      <c r="F23" s="7">
        <f>E5-ASIN(A23*SIN(D23)/C5)</f>
        <v>-1.7090456495732109</v>
      </c>
    </row>
    <row r="24" spans="1:8" x14ac:dyDescent="0.25">
      <c r="A24" s="7">
        <f t="shared" si="7"/>
        <v>3.7096937110946095</v>
      </c>
      <c r="B24" s="7">
        <f>SQRT(A24^2 + C6^2 - 2*A24*C6*COS(B15+PI()/2))</f>
        <v>4.0843734155916209</v>
      </c>
      <c r="C24" s="7">
        <f t="shared" si="8"/>
        <v>13.679647867248796</v>
      </c>
      <c r="D24" s="7">
        <f t="shared" si="9"/>
        <v>0.23875489579691167</v>
      </c>
      <c r="E24" s="7">
        <f t="shared" si="10"/>
        <v>-121.3203521327512</v>
      </c>
      <c r="F24" s="7">
        <f>E6-ASIN(A24*SIN(D24)/C6)</f>
        <v>-2.1174395943954329</v>
      </c>
    </row>
    <row r="25" spans="1:8" x14ac:dyDescent="0.25">
      <c r="A25" s="7"/>
      <c r="B25" s="7"/>
      <c r="C25" s="7"/>
      <c r="D25" s="7"/>
      <c r="E25" s="7"/>
      <c r="F25" s="7"/>
    </row>
    <row r="26" spans="1:8" x14ac:dyDescent="0.25">
      <c r="A26" s="7"/>
      <c r="B26" s="7"/>
      <c r="C26" s="7"/>
      <c r="D26" s="7"/>
      <c r="E26" s="7"/>
      <c r="F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9" sqref="C9"/>
    </sheetView>
  </sheetViews>
  <sheetFormatPr defaultRowHeight="15" x14ac:dyDescent="0.25"/>
  <cols>
    <col min="1" max="16384" width="9.140625" style="2"/>
  </cols>
  <sheetData>
    <row r="1" spans="2:3" s="1" customFormat="1" ht="23.25" customHeight="1" x14ac:dyDescent="0.2">
      <c r="B1" s="1" t="s">
        <v>0</v>
      </c>
      <c r="C1" s="1" t="s">
        <v>11</v>
      </c>
    </row>
    <row r="2" spans="2:3" x14ac:dyDescent="0.25">
      <c r="B2" s="9">
        <f>PI()/2</f>
        <v>1.5707963267948966</v>
      </c>
      <c r="C2" s="2">
        <v>0.5</v>
      </c>
    </row>
    <row r="3" spans="2:3" x14ac:dyDescent="0.25">
      <c r="B3" s="9">
        <f>PI()/4</f>
        <v>0.78539816339744828</v>
      </c>
      <c r="C3" s="2">
        <v>2</v>
      </c>
    </row>
    <row r="4" spans="2:3" x14ac:dyDescent="0.25">
      <c r="B4" s="9">
        <v>0</v>
      </c>
      <c r="C4" s="2">
        <v>3.5</v>
      </c>
    </row>
    <row r="5" spans="2:3" x14ac:dyDescent="0.25">
      <c r="B5" s="9">
        <f>-PI()/4</f>
        <v>-0.78539816339744828</v>
      </c>
      <c r="C5" s="2">
        <v>5</v>
      </c>
    </row>
    <row r="6" spans="2:3" x14ac:dyDescent="0.25">
      <c r="B6" s="9">
        <f>-PI()/2</f>
        <v>-1.5707963267948966</v>
      </c>
      <c r="C6" s="2">
        <v>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Handzic, Ismet</dc:creator>
  <cp:lastModifiedBy>Handzic, Ismet</cp:lastModifiedBy>
  <dcterms:created xsi:type="dcterms:W3CDTF">2013-07-12T22:29:27Z</dcterms:created>
  <dcterms:modified xsi:type="dcterms:W3CDTF">2013-07-17T08:59:54Z</dcterms:modified>
</cp:coreProperties>
</file>