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mc:AlternateContent xmlns:mc="http://schemas.openxmlformats.org/markup-compatibility/2006">
    <mc:Choice Requires="x15">
      <x15ac:absPath xmlns:x15ac="http://schemas.microsoft.com/office/spreadsheetml/2010/11/ac" url="D:\Belajar Excel\"/>
    </mc:Choice>
  </mc:AlternateContent>
  <xr:revisionPtr revIDLastSave="0" documentId="8_{121EA93F-B7A5-4963-90E1-2318833D7FFA}" xr6:coauthVersionLast="47" xr6:coauthVersionMax="47" xr10:uidLastSave="{00000000-0000-0000-0000-000000000000}"/>
  <bookViews>
    <workbookView xWindow="-110" yWindow="-110" windowWidth="19420" windowHeight="10300" activeTab="3" xr2:uid="{00000000-000D-0000-FFFF-FFFF00000000}"/>
  </bookViews>
  <sheets>
    <sheet name="Cleansing" sheetId="4" r:id="rId1"/>
    <sheet name="Table" sheetId="10" r:id="rId2"/>
    <sheet name="Pivot" sheetId="12" r:id="rId3"/>
    <sheet name="Dashboard" sheetId="13" r:id="rId4"/>
    <sheet name="Chart" sheetId="3" r:id="rId5"/>
    <sheet name="Raw Data" sheetId="1" r:id="rId6"/>
  </sheets>
  <definedNames>
    <definedName name="_xlnm._FilterDatabase" localSheetId="0" hidden="1">Cleansing!$A$1:$G$217</definedName>
    <definedName name="Slicer_Gender">#N/A</definedName>
    <definedName name="Slicer_Occupation">#N/A</definedName>
  </definedNames>
  <calcPr calcId="191029"/>
  <pivotCaches>
    <pivotCache cacheId="25" r:id="rId7"/>
  </pivotCaches>
  <fileRecoveryPr repairLoad="1"/>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D25" i="10" l="1"/>
  <c r="D24" i="10"/>
  <c r="D23" i="10"/>
  <c r="D22" i="10"/>
  <c r="D21" i="10"/>
  <c r="D20" i="10"/>
  <c r="D19" i="10"/>
  <c r="D18" i="10"/>
  <c r="D17" i="10"/>
  <c r="D16" i="10"/>
  <c r="D15" i="10"/>
  <c r="D14" i="10"/>
  <c r="D12" i="10"/>
  <c r="D11" i="10"/>
  <c r="D10" i="10"/>
  <c r="D9" i="10"/>
  <c r="D8" i="10"/>
  <c r="D7" i="10"/>
  <c r="D13" i="10"/>
  <c r="D6" i="10"/>
  <c r="K26" i="1"/>
  <c r="J26" i="1"/>
  <c r="K25" i="1"/>
  <c r="J25" i="1"/>
  <c r="K24" i="1"/>
  <c r="J24" i="1"/>
  <c r="K23" i="1"/>
  <c r="J23" i="1"/>
  <c r="K22" i="1"/>
  <c r="J22" i="1"/>
  <c r="K21" i="1"/>
  <c r="J21" i="1"/>
  <c r="K20" i="1"/>
  <c r="J20" i="1"/>
  <c r="K19" i="1"/>
  <c r="J19" i="1"/>
  <c r="K18" i="1"/>
  <c r="J18" i="1"/>
  <c r="K17" i="1"/>
  <c r="J17" i="1"/>
  <c r="K16" i="1"/>
  <c r="J16" i="1"/>
  <c r="K15" i="1"/>
  <c r="J15" i="1"/>
  <c r="K14" i="1"/>
  <c r="J14" i="1"/>
  <c r="K13" i="1"/>
  <c r="J13" i="1"/>
  <c r="K12" i="1"/>
  <c r="J12" i="1"/>
  <c r="K11" i="1"/>
  <c r="J11" i="1"/>
  <c r="K10" i="1"/>
  <c r="J10" i="1"/>
  <c r="K9" i="1"/>
  <c r="J9" i="1"/>
  <c r="K8" i="1"/>
  <c r="J8" i="1"/>
  <c r="K7" i="1"/>
  <c r="J7" i="1"/>
  <c r="K6" i="1"/>
  <c r="J6" i="1"/>
  <c r="K5" i="1"/>
  <c r="J5" i="1"/>
  <c r="C25" i="10"/>
  <c r="C24" i="10"/>
  <c r="C23" i="10"/>
  <c r="C22" i="10"/>
  <c r="C21" i="10"/>
  <c r="C20" i="10"/>
  <c r="C19" i="10"/>
  <c r="C18" i="10"/>
  <c r="C17" i="10"/>
  <c r="C16" i="10"/>
  <c r="C15" i="10"/>
  <c r="C14" i="10"/>
  <c r="C13" i="10"/>
  <c r="C12" i="10"/>
  <c r="C11" i="10"/>
  <c r="C10" i="10"/>
  <c r="C9" i="10"/>
  <c r="C8" i="10"/>
  <c r="C7" i="10"/>
  <c r="C6" i="10"/>
  <c r="D5" i="10"/>
  <c r="C5" i="10"/>
  <c r="D4" i="10"/>
  <c r="C4" i="10"/>
</calcChain>
</file>

<file path=xl/sharedStrings.xml><?xml version="1.0" encoding="utf-8"?>
<sst xmlns="http://schemas.openxmlformats.org/spreadsheetml/2006/main" count="2284" uniqueCount="82">
  <si>
    <t>Jenis Kelamin</t>
  </si>
  <si>
    <t xml:space="preserve">Usia </t>
  </si>
  <si>
    <t>Pekerjaan</t>
  </si>
  <si>
    <t>Laki-Laki</t>
  </si>
  <si>
    <t>Pelajar/Mahasiswa</t>
  </si>
  <si>
    <t>Minimal 1 kali dalam sehari</t>
  </si>
  <si>
    <t>Keduanya</t>
  </si>
  <si>
    <t>Perempuan</t>
  </si>
  <si>
    <t>Investasi Kripto Jangka Panjang</t>
  </si>
  <si>
    <t>Trading Kripto</t>
  </si>
  <si>
    <t>kurang dari 1 kali dalam 1 minggu</t>
  </si>
  <si>
    <t>Karyawan Swasta</t>
  </si>
  <si>
    <t>1 kali dalam 1 minggu</t>
  </si>
  <si>
    <t>Lebih dari 1 kali dalam 1 minggu</t>
  </si>
  <si>
    <t>Wirausaha</t>
  </si>
  <si>
    <t>Lainnya</t>
  </si>
  <si>
    <t>PNS</t>
  </si>
  <si>
    <t>Durasi Penggunaan</t>
  </si>
  <si>
    <t>Frekuensi Penggunaan</t>
  </si>
  <si>
    <t>Tujuan Penggunaan</t>
  </si>
  <si>
    <t>Kategori</t>
  </si>
  <si>
    <t>Frekuensi</t>
  </si>
  <si>
    <t>Gender</t>
  </si>
  <si>
    <t>Item</t>
  </si>
  <si>
    <t>Usia</t>
  </si>
  <si>
    <t>&lt;20 Tahun</t>
  </si>
  <si>
    <t>&gt;40 Tahun</t>
  </si>
  <si>
    <t>21 - 30 Tahun</t>
  </si>
  <si>
    <t>Kurang dari 6 Bulan</t>
  </si>
  <si>
    <t>6 Bulan - 1 Tahun</t>
  </si>
  <si>
    <t>1 Tahun - 2 Tahun</t>
  </si>
  <si>
    <t>Lebih dari 2 Tahun</t>
  </si>
  <si>
    <t>Persentase</t>
  </si>
  <si>
    <t>Total Responden</t>
  </si>
  <si>
    <t>ID</t>
  </si>
  <si>
    <t>Age</t>
  </si>
  <si>
    <t>Occupation</t>
  </si>
  <si>
    <t>Frequency</t>
  </si>
  <si>
    <t>Purpose</t>
  </si>
  <si>
    <t>Female</t>
  </si>
  <si>
    <t>Male</t>
  </si>
  <si>
    <t>&gt;40</t>
  </si>
  <si>
    <t>31-40</t>
  </si>
  <si>
    <t>21-30</t>
  </si>
  <si>
    <t>&lt;20</t>
  </si>
  <si>
    <t>Student</t>
  </si>
  <si>
    <t>Private Employee</t>
  </si>
  <si>
    <t>Entrepreneur</t>
  </si>
  <si>
    <t>Others</t>
  </si>
  <si>
    <t>Government Employee</t>
  </si>
  <si>
    <t>&lt;6</t>
  </si>
  <si>
    <t>≥ once a day</t>
  </si>
  <si>
    <t>&gt; once a week</t>
  </si>
  <si>
    <t>&lt; once a week</t>
  </si>
  <si>
    <t>once a week</t>
  </si>
  <si>
    <t>Experience (Month/s)</t>
  </si>
  <si>
    <t>Both</t>
  </si>
  <si>
    <t>Crypto's Trading</t>
  </si>
  <si>
    <t>Investment</t>
  </si>
  <si>
    <t>Category</t>
  </si>
  <si>
    <t>6-12</t>
  </si>
  <si>
    <t>12-24</t>
  </si>
  <si>
    <t>&gt;24</t>
  </si>
  <si>
    <t>%</t>
  </si>
  <si>
    <t>Experince Use Crypto (Month/s)</t>
  </si>
  <si>
    <t>Frequency Use Crypto</t>
  </si>
  <si>
    <t>Purpose Use Crypto</t>
  </si>
  <si>
    <t>&lt;20 year</t>
  </si>
  <si>
    <t>21-30 year</t>
  </si>
  <si>
    <t>31-40 year</t>
  </si>
  <si>
    <t>&gt;40 year</t>
  </si>
  <si>
    <t>Row Labels</t>
  </si>
  <si>
    <t>Grand Total</t>
  </si>
  <si>
    <t>Column Labels</t>
  </si>
  <si>
    <t>Age by Gender</t>
  </si>
  <si>
    <t>Experience by Gender</t>
  </si>
  <si>
    <t>Gender by Frequency</t>
  </si>
  <si>
    <t xml:space="preserve">DASHBOARD CYPTO'S USER IN INDONESIA </t>
  </si>
  <si>
    <t>&lt;6 month</t>
  </si>
  <si>
    <t>6-12 month</t>
  </si>
  <si>
    <t>12-24 month</t>
  </si>
  <si>
    <t>&gt;24 month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</si>
</sst>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0"/>
      <color rgb="FF000000"/>
      <name val="Arial"/>
    </font>
    <font>
      <sz val="10"/>
      <color theme="1"/>
      <name val="Arial"/>
    </font>
    <font>
      <sz val="8"/>
      <name val="Arial"/>
    </font>
    <font>
      <sz val="10"/>
      <color rgb="FF000000"/>
      <name val="Arial"/>
    </font>
    <font>
      <sz val="10"/>
      <color theme="1"/>
      <name val="Arial"/>
      <family val="2"/>
    </font>
    <font>
      <b/>
      <sz val="10"/>
      <color theme="1"/>
      <name val="Arial"/>
      <family val="2"/>
    </font>
    <font>
      <b/>
      <sz val="18"/>
      <name val="Arial"/>
      <family val="2"/>
    </font>
  </fonts>
  <fills count="6">
    <fill>
      <patternFill patternType="none"/>
    </fill>
    <fill>
      <patternFill patternType="gray125"/>
    </fill>
    <fill>
      <patternFill patternType="solid">
        <fgColor theme="6"/>
        <bgColor indexed="64"/>
      </patternFill>
    </fill>
    <fill>
      <patternFill patternType="solid">
        <fgColor rgb="FF00B0F0"/>
        <bgColor indexed="64"/>
      </patternFill>
    </fill>
    <fill>
      <patternFill patternType="solid">
        <fgColor theme="4"/>
        <bgColor indexed="64"/>
      </patternFill>
    </fill>
    <fill>
      <patternFill patternType="solid">
        <fgColor theme="0" tint="-0.14999847407452621"/>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2">
    <xf numFmtId="0" fontId="0" fillId="0" borderId="0"/>
    <xf numFmtId="9" fontId="3" fillId="0" borderId="0" applyFont="0" applyFill="0" applyBorder="0" applyAlignment="0" applyProtection="0"/>
  </cellStyleXfs>
  <cellXfs count="51">
    <xf numFmtId="0" fontId="0" fillId="0" borderId="0" xfId="0" applyFont="1" applyAlignment="1"/>
    <xf numFmtId="0" fontId="1" fillId="0" borderId="0" xfId="0" applyFont="1" applyAlignment="1"/>
    <xf numFmtId="9" fontId="1" fillId="0" borderId="0" xfId="1" applyFont="1" applyAlignment="1"/>
    <xf numFmtId="9" fontId="0" fillId="0" borderId="0" xfId="1" applyFont="1" applyAlignment="1"/>
    <xf numFmtId="9" fontId="1" fillId="2" borderId="0" xfId="1" applyFont="1" applyFill="1" applyAlignment="1">
      <alignment vertical="center"/>
    </xf>
    <xf numFmtId="0" fontId="1" fillId="2" borderId="0" xfId="0" applyFont="1" applyFill="1" applyAlignment="1">
      <alignment vertical="center"/>
    </xf>
    <xf numFmtId="0" fontId="4" fillId="2" borderId="0" xfId="0" applyFont="1" applyFill="1" applyAlignment="1">
      <alignment vertical="center"/>
    </xf>
    <xf numFmtId="0" fontId="0" fillId="0" borderId="0" xfId="0" applyFont="1" applyAlignment="1">
      <alignment vertical="center"/>
    </xf>
    <xf numFmtId="0" fontId="1" fillId="2" borderId="0" xfId="0" applyFont="1" applyFill="1" applyAlignment="1">
      <alignment horizontal="center" vertical="center"/>
    </xf>
    <xf numFmtId="0" fontId="1" fillId="0" borderId="0" xfId="0" applyFont="1" applyAlignment="1">
      <alignment horizontal="center"/>
    </xf>
    <xf numFmtId="0" fontId="0" fillId="0" borderId="0" xfId="0" applyFont="1" applyAlignment="1">
      <alignment horizontal="center"/>
    </xf>
    <xf numFmtId="0" fontId="4" fillId="2" borderId="0" xfId="0" applyFont="1" applyFill="1" applyAlignment="1">
      <alignment horizontal="center" vertical="center"/>
    </xf>
    <xf numFmtId="0" fontId="1" fillId="0" borderId="1" xfId="0" applyFont="1" applyBorder="1" applyAlignment="1"/>
    <xf numFmtId="0" fontId="1" fillId="3" borderId="1" xfId="0" applyFont="1" applyFill="1" applyBorder="1" applyAlignment="1">
      <alignment horizontal="center" vertical="center"/>
    </xf>
    <xf numFmtId="0" fontId="0" fillId="3" borderId="1" xfId="0" applyFont="1" applyFill="1" applyBorder="1" applyAlignment="1">
      <alignment horizontal="center" vertical="center"/>
    </xf>
    <xf numFmtId="0" fontId="0" fillId="0" borderId="1" xfId="0" applyFont="1" applyBorder="1" applyAlignment="1">
      <alignment horizontal="center"/>
    </xf>
    <xf numFmtId="0" fontId="1" fillId="3" borderId="1" xfId="0" applyFont="1" applyFill="1" applyBorder="1" applyAlignment="1">
      <alignment horizontal="center"/>
    </xf>
    <xf numFmtId="0" fontId="5" fillId="0" borderId="0" xfId="0" applyFont="1" applyAlignment="1"/>
    <xf numFmtId="9" fontId="0" fillId="0" borderId="1" xfId="0" applyNumberFormat="1" applyFont="1" applyBorder="1" applyAlignment="1">
      <alignment horizontal="center"/>
    </xf>
    <xf numFmtId="0" fontId="1" fillId="2" borderId="0" xfId="0" applyNumberFormat="1" applyFont="1" applyFill="1" applyAlignment="1">
      <alignment horizontal="center" vertical="center"/>
    </xf>
    <xf numFmtId="0" fontId="4" fillId="2" borderId="0" xfId="0" applyNumberFormat="1" applyFont="1" applyFill="1" applyAlignment="1">
      <alignment horizontal="center" vertical="center"/>
    </xf>
    <xf numFmtId="0" fontId="1" fillId="0" borderId="0" xfId="0" applyNumberFormat="1" applyFont="1" applyAlignment="1">
      <alignment horizontal="center"/>
    </xf>
    <xf numFmtId="0" fontId="0" fillId="0" borderId="0" xfId="0" applyNumberFormat="1" applyFont="1" applyAlignment="1">
      <alignment horizontal="center"/>
    </xf>
    <xf numFmtId="0" fontId="0" fillId="2" borderId="0" xfId="0" applyNumberFormat="1" applyFont="1" applyFill="1" applyAlignment="1">
      <alignment horizontal="center" vertical="center"/>
    </xf>
    <xf numFmtId="0" fontId="1" fillId="2" borderId="0" xfId="1" applyNumberFormat="1" applyFont="1" applyFill="1" applyAlignment="1">
      <alignment horizontal="center" vertical="center"/>
    </xf>
    <xf numFmtId="0" fontId="0" fillId="0" borderId="0" xfId="0" applyNumberFormat="1" applyFont="1" applyAlignment="1">
      <alignment horizontal="center" vertical="center"/>
    </xf>
    <xf numFmtId="0" fontId="1" fillId="0" borderId="0" xfId="1" applyNumberFormat="1" applyFont="1" applyAlignment="1">
      <alignment horizontal="center"/>
    </xf>
    <xf numFmtId="0" fontId="0" fillId="0" borderId="0" xfId="1" applyNumberFormat="1" applyFont="1" applyAlignment="1">
      <alignment horizontal="center"/>
    </xf>
    <xf numFmtId="49" fontId="4" fillId="2" borderId="0" xfId="0" applyNumberFormat="1" applyFont="1" applyFill="1" applyAlignment="1">
      <alignment horizontal="center" vertical="center"/>
    </xf>
    <xf numFmtId="49" fontId="1" fillId="0" borderId="0" xfId="0" applyNumberFormat="1" applyFont="1" applyAlignment="1">
      <alignment horizontal="center"/>
    </xf>
    <xf numFmtId="0" fontId="0" fillId="0" borderId="0" xfId="0" applyFont="1" applyAlignment="1">
      <alignment horizontal="center" vertical="center"/>
    </xf>
    <xf numFmtId="49" fontId="1" fillId="2" borderId="0" xfId="0" applyNumberFormat="1" applyFont="1" applyFill="1" applyAlignment="1">
      <alignment horizontal="center" vertical="center"/>
    </xf>
    <xf numFmtId="49" fontId="4" fillId="0" borderId="0" xfId="0" applyNumberFormat="1" applyFont="1" applyAlignment="1">
      <alignment horizontal="center"/>
    </xf>
    <xf numFmtId="49" fontId="0" fillId="0" borderId="0" xfId="0" applyNumberFormat="1" applyFont="1" applyAlignment="1">
      <alignment horizontal="center"/>
    </xf>
    <xf numFmtId="49" fontId="1" fillId="0" borderId="0" xfId="0" quotePrefix="1" applyNumberFormat="1" applyFont="1" applyAlignment="1">
      <alignment horizontal="center"/>
    </xf>
    <xf numFmtId="0" fontId="0" fillId="0" borderId="1" xfId="0" applyFont="1" applyBorder="1" applyAlignment="1">
      <alignment horizontal="center" vertical="center"/>
    </xf>
    <xf numFmtId="0" fontId="0" fillId="0" borderId="1" xfId="0" applyFont="1" applyBorder="1" applyAlignment="1">
      <alignment horizontal="left" vertical="center" indent="1"/>
    </xf>
    <xf numFmtId="49" fontId="0" fillId="0" borderId="1" xfId="0" quotePrefix="1" applyNumberFormat="1" applyFont="1" applyBorder="1" applyAlignment="1">
      <alignment horizontal="left" vertical="center" indent="1"/>
    </xf>
    <xf numFmtId="49" fontId="0" fillId="0" borderId="1" xfId="0" applyNumberFormat="1" applyFont="1" applyBorder="1" applyAlignment="1">
      <alignment horizontal="left" vertical="center" indent="1"/>
    </xf>
    <xf numFmtId="0" fontId="1" fillId="0" borderId="1" xfId="0" applyNumberFormat="1" applyFont="1" applyBorder="1" applyAlignment="1">
      <alignment horizontal="left" vertical="center" indent="1"/>
    </xf>
    <xf numFmtId="0" fontId="0" fillId="4" borderId="1" xfId="0" applyFont="1" applyFill="1" applyBorder="1" applyAlignment="1">
      <alignment horizontal="center" vertical="center"/>
    </xf>
    <xf numFmtId="9" fontId="0" fillId="0" borderId="1" xfId="0" applyNumberFormat="1" applyFont="1" applyBorder="1" applyAlignment="1">
      <alignment horizontal="center" vertical="center"/>
    </xf>
    <xf numFmtId="0" fontId="0" fillId="0" borderId="1" xfId="0" applyFont="1" applyBorder="1" applyAlignment="1">
      <alignment horizontal="left" vertical="center" indent="1"/>
    </xf>
    <xf numFmtId="0" fontId="1" fillId="0" borderId="2" xfId="0" applyFont="1" applyBorder="1" applyAlignment="1">
      <alignment horizontal="center" vertical="center"/>
    </xf>
    <xf numFmtId="0" fontId="1" fillId="0" borderId="4" xfId="0" applyFont="1" applyBorder="1" applyAlignment="1">
      <alignment horizontal="center" vertical="center"/>
    </xf>
    <xf numFmtId="0" fontId="1" fillId="0" borderId="3" xfId="0" applyFont="1" applyBorder="1" applyAlignment="1">
      <alignment horizontal="center" vertical="center"/>
    </xf>
    <xf numFmtId="0" fontId="0" fillId="0" borderId="0" xfId="0" pivotButton="1" applyFont="1" applyAlignment="1"/>
    <xf numFmtId="0" fontId="0" fillId="0" borderId="0" xfId="0" applyFont="1" applyAlignment="1">
      <alignment horizontal="left"/>
    </xf>
    <xf numFmtId="0" fontId="0" fillId="0" borderId="0" xfId="0" applyFont="1" applyAlignment="1">
      <alignment horizontal="left" indent="1"/>
    </xf>
    <xf numFmtId="0" fontId="0" fillId="0" borderId="0" xfId="0" applyNumberFormat="1" applyFont="1" applyAlignment="1"/>
    <xf numFmtId="0" fontId="6" fillId="5" borderId="0" xfId="0" applyFont="1" applyFill="1" applyAlignment="1">
      <alignment horizontal="center" vertical="center"/>
    </xf>
  </cellXfs>
  <cellStyles count="2">
    <cellStyle name="Normal" xfId="0" builtinId="0"/>
    <cellStyle name="Percent" xfId="1" builtinId="5"/>
  </cellStyles>
  <dxfs count="0"/>
  <tableStyles count="0" defaultTableStyle="TableStyleMedium2" defaultPivotStyle="PivotStyleLight16"/>
  <colors>
    <mruColors>
      <color rgb="FFFF218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[Crypto User in Indonesia 2021.xlsx]Pivot!PivotTable3</c:name>
    <c:fmtId val="2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70C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218B"/>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Pivot!$B$3:$B$4</c:f>
              <c:strCache>
                <c:ptCount val="1"/>
                <c:pt idx="0">
                  <c:v>Female</c:v>
                </c:pt>
              </c:strCache>
            </c:strRef>
          </c:tx>
          <c:spPr>
            <a:solidFill>
              <a:srgbClr val="FF218B"/>
            </a:solidFill>
            <a:ln>
              <a:noFill/>
            </a:ln>
            <a:effectLst/>
          </c:spPr>
          <c:invertIfNegative val="0"/>
          <c:cat>
            <c:strRef>
              <c:f>Pivot!$A$5:$A$9</c:f>
              <c:strCache>
                <c:ptCount val="4"/>
                <c:pt idx="0">
                  <c:v>&lt;20</c:v>
                </c:pt>
                <c:pt idx="1">
                  <c:v>21-30</c:v>
                </c:pt>
                <c:pt idx="2">
                  <c:v>31-40</c:v>
                </c:pt>
                <c:pt idx="3">
                  <c:v>&gt;40</c:v>
                </c:pt>
              </c:strCache>
            </c:strRef>
          </c:cat>
          <c:val>
            <c:numRef>
              <c:f>Pivot!$B$5:$B$9</c:f>
              <c:numCache>
                <c:formatCode>General</c:formatCode>
                <c:ptCount val="4"/>
                <c:pt idx="0">
                  <c:v>15</c:v>
                </c:pt>
                <c:pt idx="1">
                  <c:v>47</c:v>
                </c:pt>
                <c:pt idx="2">
                  <c:v>18</c:v>
                </c:pt>
                <c:pt idx="3">
                  <c:v>2</c:v>
                </c:pt>
              </c:numCache>
            </c:numRef>
          </c:val>
          <c:extLst>
            <c:ext xmlns:c16="http://schemas.microsoft.com/office/drawing/2014/chart" uri="{C3380CC4-5D6E-409C-BE32-E72D297353CC}">
              <c16:uniqueId val="{00000000-B9DD-4E77-B64D-D68E16D44A16}"/>
            </c:ext>
          </c:extLst>
        </c:ser>
        <c:ser>
          <c:idx val="1"/>
          <c:order val="1"/>
          <c:tx>
            <c:strRef>
              <c:f>Pivot!$C$3:$C$4</c:f>
              <c:strCache>
                <c:ptCount val="1"/>
                <c:pt idx="0">
                  <c:v>Male</c:v>
                </c:pt>
              </c:strCache>
            </c:strRef>
          </c:tx>
          <c:spPr>
            <a:solidFill>
              <a:srgbClr val="0070C0"/>
            </a:solidFill>
            <a:ln>
              <a:noFill/>
            </a:ln>
            <a:effectLst/>
          </c:spPr>
          <c:invertIfNegative val="0"/>
          <c:cat>
            <c:strRef>
              <c:f>Pivot!$A$5:$A$9</c:f>
              <c:strCache>
                <c:ptCount val="4"/>
                <c:pt idx="0">
                  <c:v>&lt;20</c:v>
                </c:pt>
                <c:pt idx="1">
                  <c:v>21-30</c:v>
                </c:pt>
                <c:pt idx="2">
                  <c:v>31-40</c:v>
                </c:pt>
                <c:pt idx="3">
                  <c:v>&gt;40</c:v>
                </c:pt>
              </c:strCache>
            </c:strRef>
          </c:cat>
          <c:val>
            <c:numRef>
              <c:f>Pivot!$C$5:$C$9</c:f>
              <c:numCache>
                <c:formatCode>General</c:formatCode>
                <c:ptCount val="4"/>
                <c:pt idx="0">
                  <c:v>7</c:v>
                </c:pt>
                <c:pt idx="1">
                  <c:v>76</c:v>
                </c:pt>
                <c:pt idx="2">
                  <c:v>48</c:v>
                </c:pt>
                <c:pt idx="3">
                  <c:v>3</c:v>
                </c:pt>
              </c:numCache>
            </c:numRef>
          </c:val>
          <c:extLst>
            <c:ext xmlns:c16="http://schemas.microsoft.com/office/drawing/2014/chart" uri="{C3380CC4-5D6E-409C-BE32-E72D297353CC}">
              <c16:uniqueId val="{00000009-B9DD-4E77-B64D-D68E16D44A16}"/>
            </c:ext>
          </c:extLst>
        </c:ser>
        <c:dLbls>
          <c:showLegendKey val="0"/>
          <c:showVal val="0"/>
          <c:showCatName val="0"/>
          <c:showSerName val="0"/>
          <c:showPercent val="0"/>
          <c:showBubbleSize val="0"/>
        </c:dLbls>
        <c:gapWidth val="219"/>
        <c:overlap val="-27"/>
        <c:axId val="747296208"/>
        <c:axId val="747299536"/>
      </c:barChart>
      <c:catAx>
        <c:axId val="74729620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7299536"/>
        <c:crosses val="autoZero"/>
        <c:auto val="1"/>
        <c:lblAlgn val="ctr"/>
        <c:lblOffset val="100"/>
        <c:noMultiLvlLbl val="0"/>
      </c:catAx>
      <c:valAx>
        <c:axId val="7472995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72962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1" i="0" u="none" strike="noStrike" kern="1200" baseline="0">
                <a:solidFill>
                  <a:schemeClr val="dk1">
                    <a:lumMod val="75000"/>
                    <a:lumOff val="25000"/>
                  </a:schemeClr>
                </a:solidFill>
                <a:latin typeface="+mn-lt"/>
                <a:ea typeface="+mn-ea"/>
                <a:cs typeface="+mn-cs"/>
              </a:defRPr>
            </a:pPr>
            <a:r>
              <a:rPr lang="en-US"/>
              <a:t>OCCUPATION</a:t>
            </a:r>
          </a:p>
        </c:rich>
      </c:tx>
      <c:overlay val="0"/>
      <c:spPr>
        <a:noFill/>
        <a:ln>
          <a:noFill/>
        </a:ln>
        <a:effectLst/>
      </c:spPr>
      <c:txPr>
        <a:bodyPr rot="0" spcFirstLastPara="1" vertOverflow="ellipsis" vert="horz" wrap="square" anchor="ctr" anchorCtr="1"/>
        <a:lstStyle/>
        <a:p>
          <a:pPr>
            <a:defRPr sz="1440" b="1" i="0" u="none" strike="noStrike" kern="1200" baseline="0">
              <a:solidFill>
                <a:schemeClr val="dk1">
                  <a:lumMod val="75000"/>
                  <a:lumOff val="2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5ECA-41E9-993E-E59F6D48B217}"/>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5ECA-41E9-993E-E59F6D48B217}"/>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5ECA-41E9-993E-E59F6D48B217}"/>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5ECA-41E9-993E-E59F6D48B217}"/>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5ECA-41E9-993E-E59F6D48B217}"/>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anchor="ctr" anchorCtr="1"/>
              <a:lstStyle/>
              <a:p>
                <a:pPr>
                  <a:defRPr sz="12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'Raw Data'!$I$11:$I$15</c:f>
              <c:strCache>
                <c:ptCount val="5"/>
                <c:pt idx="0">
                  <c:v>Pelajar/Mahasiswa</c:v>
                </c:pt>
                <c:pt idx="1">
                  <c:v>Karyawan Swasta</c:v>
                </c:pt>
                <c:pt idx="2">
                  <c:v>PNS</c:v>
                </c:pt>
                <c:pt idx="3">
                  <c:v>Wirausaha</c:v>
                </c:pt>
                <c:pt idx="4">
                  <c:v>Lainnya</c:v>
                </c:pt>
              </c:strCache>
            </c:strRef>
          </c:cat>
          <c:val>
            <c:numRef>
              <c:f>'Raw Data'!$J$11:$J$15</c:f>
              <c:numCache>
                <c:formatCode>General</c:formatCode>
                <c:ptCount val="5"/>
                <c:pt idx="0">
                  <c:v>38</c:v>
                </c:pt>
                <c:pt idx="1">
                  <c:v>81</c:v>
                </c:pt>
                <c:pt idx="2">
                  <c:v>5</c:v>
                </c:pt>
                <c:pt idx="3">
                  <c:v>50</c:v>
                </c:pt>
                <c:pt idx="4">
                  <c:v>42</c:v>
                </c:pt>
              </c:numCache>
            </c:numRef>
          </c:val>
          <c:extLst>
            <c:ext xmlns:c16="http://schemas.microsoft.com/office/drawing/2014/chart" uri="{C3380CC4-5D6E-409C-BE32-E72D297353CC}">
              <c16:uniqueId val="{0000000A-5ECA-41E9-993E-E59F6D48B217}"/>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12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solidFill>
      <a:sysClr val="window" lastClr="FFFFFF"/>
    </a:solidFill>
    <a:ln w="9525" cap="flat" cmpd="sng" algn="ctr">
      <a:solidFill>
        <a:schemeClr val="dk1">
          <a:lumMod val="25000"/>
          <a:lumOff val="75000"/>
        </a:schemeClr>
      </a:solidFill>
      <a:round/>
    </a:ln>
    <a:effectLst/>
  </c:spPr>
  <c:txPr>
    <a:bodyPr/>
    <a:lstStyle/>
    <a:p>
      <a:pPr>
        <a:defRPr sz="1200"/>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1" i="0" u="none" strike="noStrike" kern="1200" baseline="0">
                <a:solidFill>
                  <a:schemeClr val="dk1">
                    <a:lumMod val="75000"/>
                    <a:lumOff val="25000"/>
                  </a:schemeClr>
                </a:solidFill>
                <a:latin typeface="+mn-lt"/>
                <a:ea typeface="+mn-ea"/>
                <a:cs typeface="+mn-cs"/>
              </a:defRPr>
            </a:pPr>
            <a:r>
              <a:rPr lang="en-US"/>
              <a:t>EXPERIENCE USE</a:t>
            </a:r>
          </a:p>
        </c:rich>
      </c:tx>
      <c:overlay val="0"/>
      <c:spPr>
        <a:noFill/>
        <a:ln>
          <a:noFill/>
        </a:ln>
        <a:effectLst/>
      </c:spPr>
      <c:txPr>
        <a:bodyPr rot="0" spcFirstLastPara="1" vertOverflow="ellipsis" vert="horz" wrap="square" anchor="ctr" anchorCtr="1"/>
        <a:lstStyle/>
        <a:p>
          <a:pPr>
            <a:defRPr sz="1440" b="1" i="0" u="none" strike="noStrike" kern="1200" baseline="0">
              <a:solidFill>
                <a:schemeClr val="dk1">
                  <a:lumMod val="75000"/>
                  <a:lumOff val="2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1338-40C3-8134-A1BE91D939B4}"/>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1338-40C3-8134-A1BE91D939B4}"/>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1338-40C3-8134-A1BE91D939B4}"/>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1338-40C3-8134-A1BE91D939B4}"/>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anchor="ctr" anchorCtr="1"/>
              <a:lstStyle/>
              <a:p>
                <a:pPr>
                  <a:defRPr sz="12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'Raw Data'!$I$16:$I$19</c:f>
              <c:strCache>
                <c:ptCount val="4"/>
                <c:pt idx="0">
                  <c:v>Kurang dari 6 Bulan</c:v>
                </c:pt>
                <c:pt idx="1">
                  <c:v>6 Bulan - 1 Tahun</c:v>
                </c:pt>
                <c:pt idx="2">
                  <c:v>1 Tahun - 2 Tahun</c:v>
                </c:pt>
                <c:pt idx="3">
                  <c:v>Lebih dari 2 Tahun</c:v>
                </c:pt>
              </c:strCache>
            </c:strRef>
          </c:cat>
          <c:val>
            <c:numRef>
              <c:f>'Raw Data'!$J$16:$J$19</c:f>
              <c:numCache>
                <c:formatCode>General</c:formatCode>
                <c:ptCount val="4"/>
                <c:pt idx="0">
                  <c:v>80</c:v>
                </c:pt>
                <c:pt idx="1">
                  <c:v>63</c:v>
                </c:pt>
                <c:pt idx="2">
                  <c:v>65</c:v>
                </c:pt>
                <c:pt idx="3">
                  <c:v>8</c:v>
                </c:pt>
              </c:numCache>
            </c:numRef>
          </c:val>
          <c:extLst>
            <c:ext xmlns:c16="http://schemas.microsoft.com/office/drawing/2014/chart" uri="{C3380CC4-5D6E-409C-BE32-E72D297353CC}">
              <c16:uniqueId val="{00000008-1338-40C3-8134-A1BE91D939B4}"/>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12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solidFill>
      <a:sysClr val="window" lastClr="FFFFFF"/>
    </a:solidFill>
    <a:ln w="9525" cap="flat" cmpd="sng" algn="ctr">
      <a:solidFill>
        <a:schemeClr val="dk1">
          <a:lumMod val="25000"/>
          <a:lumOff val="75000"/>
        </a:schemeClr>
      </a:solidFill>
      <a:round/>
    </a:ln>
    <a:effectLst/>
  </c:spPr>
  <c:txPr>
    <a:bodyPr/>
    <a:lstStyle/>
    <a:p>
      <a:pPr>
        <a:defRPr sz="1200"/>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1" i="0" u="none" strike="noStrike" kern="1200" baseline="0">
                <a:solidFill>
                  <a:schemeClr val="dk1">
                    <a:lumMod val="75000"/>
                    <a:lumOff val="25000"/>
                  </a:schemeClr>
                </a:solidFill>
                <a:latin typeface="+mn-lt"/>
                <a:ea typeface="+mn-ea"/>
                <a:cs typeface="+mn-cs"/>
              </a:defRPr>
            </a:pPr>
            <a:r>
              <a:rPr lang="en-US"/>
              <a:t>FREQUENCY USE</a:t>
            </a:r>
          </a:p>
        </c:rich>
      </c:tx>
      <c:overlay val="0"/>
      <c:spPr>
        <a:noFill/>
        <a:ln>
          <a:noFill/>
        </a:ln>
        <a:effectLst/>
      </c:spPr>
      <c:txPr>
        <a:bodyPr rot="0" spcFirstLastPara="1" vertOverflow="ellipsis" vert="horz" wrap="square" anchor="ctr" anchorCtr="1"/>
        <a:lstStyle/>
        <a:p>
          <a:pPr>
            <a:defRPr sz="1440" b="1" i="0" u="none" strike="noStrike" kern="1200" baseline="0">
              <a:solidFill>
                <a:schemeClr val="dk1">
                  <a:lumMod val="75000"/>
                  <a:lumOff val="2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65A8-44D1-841E-C40692ED1AA7}"/>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65A8-44D1-841E-C40692ED1AA7}"/>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65A8-44D1-841E-C40692ED1AA7}"/>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65A8-44D1-841E-C40692ED1AA7}"/>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anchor="ctr" anchorCtr="1"/>
              <a:lstStyle/>
              <a:p>
                <a:pPr>
                  <a:defRPr sz="12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'Raw Data'!$I$20:$I$23</c:f>
              <c:strCache>
                <c:ptCount val="4"/>
                <c:pt idx="0">
                  <c:v>Minimal 1 kali dalam sehari</c:v>
                </c:pt>
                <c:pt idx="1">
                  <c:v>Lebih dari 1 kali dalam 1 minggu</c:v>
                </c:pt>
                <c:pt idx="2">
                  <c:v>1 kali dalam 1 minggu</c:v>
                </c:pt>
                <c:pt idx="3">
                  <c:v>kurang dari 1 kali dalam 1 minggu</c:v>
                </c:pt>
              </c:strCache>
            </c:strRef>
          </c:cat>
          <c:val>
            <c:numRef>
              <c:f>'Raw Data'!$J$20:$J$23</c:f>
              <c:numCache>
                <c:formatCode>General</c:formatCode>
                <c:ptCount val="4"/>
                <c:pt idx="0">
                  <c:v>45</c:v>
                </c:pt>
                <c:pt idx="1">
                  <c:v>49</c:v>
                </c:pt>
                <c:pt idx="2">
                  <c:v>65</c:v>
                </c:pt>
                <c:pt idx="3">
                  <c:v>57</c:v>
                </c:pt>
              </c:numCache>
            </c:numRef>
          </c:val>
          <c:extLst>
            <c:ext xmlns:c16="http://schemas.microsoft.com/office/drawing/2014/chart" uri="{C3380CC4-5D6E-409C-BE32-E72D297353CC}">
              <c16:uniqueId val="{00000008-65A8-44D1-841E-C40692ED1AA7}"/>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12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solidFill>
      <a:sysClr val="window" lastClr="FFFFFF"/>
    </a:solidFill>
    <a:ln w="9525" cap="flat" cmpd="sng" algn="ctr">
      <a:solidFill>
        <a:schemeClr val="dk1">
          <a:lumMod val="25000"/>
          <a:lumOff val="75000"/>
        </a:schemeClr>
      </a:solidFill>
      <a:round/>
    </a:ln>
    <a:effectLst/>
  </c:spPr>
  <c:txPr>
    <a:bodyPr/>
    <a:lstStyle/>
    <a:p>
      <a:pPr>
        <a:defRPr sz="1200"/>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1" i="0" u="none" strike="noStrike" kern="1200" baseline="0">
                <a:solidFill>
                  <a:schemeClr val="dk1">
                    <a:lumMod val="75000"/>
                    <a:lumOff val="25000"/>
                  </a:schemeClr>
                </a:solidFill>
                <a:latin typeface="+mn-lt"/>
                <a:ea typeface="+mn-ea"/>
                <a:cs typeface="+mn-cs"/>
              </a:defRPr>
            </a:pPr>
            <a:r>
              <a:rPr lang="en-US"/>
              <a:t>PURPOSE</a:t>
            </a:r>
          </a:p>
        </c:rich>
      </c:tx>
      <c:overlay val="0"/>
      <c:spPr>
        <a:noFill/>
        <a:ln>
          <a:noFill/>
        </a:ln>
        <a:effectLst/>
      </c:spPr>
      <c:txPr>
        <a:bodyPr rot="0" spcFirstLastPara="1" vertOverflow="ellipsis" vert="horz" wrap="square" anchor="ctr" anchorCtr="1"/>
        <a:lstStyle/>
        <a:p>
          <a:pPr>
            <a:defRPr sz="1440" b="1" i="0" u="none" strike="noStrike" kern="1200" baseline="0">
              <a:solidFill>
                <a:schemeClr val="dk1">
                  <a:lumMod val="75000"/>
                  <a:lumOff val="2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CF37-4DBB-A7D2-D5E8791C709B}"/>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CF37-4DBB-A7D2-D5E8791C709B}"/>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CF37-4DBB-A7D2-D5E8791C709B}"/>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anchor="ctr" anchorCtr="1"/>
              <a:lstStyle/>
              <a:p>
                <a:pPr>
                  <a:defRPr sz="12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'Raw Data'!$I$24:$I$26</c:f>
              <c:strCache>
                <c:ptCount val="3"/>
                <c:pt idx="0">
                  <c:v>Trading Kripto</c:v>
                </c:pt>
                <c:pt idx="1">
                  <c:v>Investasi Kripto Jangka Panjang</c:v>
                </c:pt>
                <c:pt idx="2">
                  <c:v>Keduanya</c:v>
                </c:pt>
              </c:strCache>
            </c:strRef>
          </c:cat>
          <c:val>
            <c:numRef>
              <c:f>'Raw Data'!$J$24:$J$26</c:f>
              <c:numCache>
                <c:formatCode>General</c:formatCode>
                <c:ptCount val="3"/>
                <c:pt idx="0">
                  <c:v>100</c:v>
                </c:pt>
                <c:pt idx="1">
                  <c:v>29</c:v>
                </c:pt>
                <c:pt idx="2">
                  <c:v>87</c:v>
                </c:pt>
              </c:numCache>
            </c:numRef>
          </c:val>
          <c:extLst>
            <c:ext xmlns:c16="http://schemas.microsoft.com/office/drawing/2014/chart" uri="{C3380CC4-5D6E-409C-BE32-E72D297353CC}">
              <c16:uniqueId val="{00000006-CF37-4DBB-A7D2-D5E8791C709B}"/>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12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solidFill>
      <a:sysClr val="window" lastClr="FFFFFF"/>
    </a:solidFill>
    <a:ln w="9525" cap="flat" cmpd="sng" algn="ctr">
      <a:solidFill>
        <a:schemeClr val="dk1">
          <a:lumMod val="25000"/>
          <a:lumOff val="75000"/>
        </a:schemeClr>
      </a:solidFill>
      <a:round/>
    </a:ln>
    <a:effectLst/>
  </c:spPr>
  <c:txPr>
    <a:bodyPr/>
    <a:lstStyle/>
    <a:p>
      <a:pPr>
        <a:defRPr sz="1200"/>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[Crypto User in Indonesia 2021.xlsx]Pivot!PivotTable6</c:name>
    <c:fmtId val="0"/>
  </c:pivotSource>
  <c:chart>
    <c:autoTitleDeleted val="0"/>
    <c:pivotFmts>
      <c:pivotFmt>
        <c:idx val="0"/>
        <c:spPr>
          <a:solidFill>
            <a:srgbClr val="FF218B"/>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70C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Pivot!$B$22:$B$23</c:f>
              <c:strCache>
                <c:ptCount val="1"/>
                <c:pt idx="0">
                  <c:v>Female</c:v>
                </c:pt>
              </c:strCache>
            </c:strRef>
          </c:tx>
          <c:spPr>
            <a:solidFill>
              <a:srgbClr val="FF218B"/>
            </a:solidFill>
            <a:ln>
              <a:noFill/>
            </a:ln>
            <a:effectLst/>
          </c:spPr>
          <c:invertIfNegative val="0"/>
          <c:cat>
            <c:multiLvlStrRef>
              <c:f>Pivot!$A$24:$A$40</c:f>
              <c:multiLvlStrCache>
                <c:ptCount val="12"/>
                <c:lvl>
                  <c:pt idx="0">
                    <c:v>Crypto's Trading</c:v>
                  </c:pt>
                  <c:pt idx="1">
                    <c:v>Investment</c:v>
                  </c:pt>
                  <c:pt idx="2">
                    <c:v>Both</c:v>
                  </c:pt>
                  <c:pt idx="3">
                    <c:v>Crypto's Trading</c:v>
                  </c:pt>
                  <c:pt idx="4">
                    <c:v>Investment</c:v>
                  </c:pt>
                  <c:pt idx="5">
                    <c:v>Both</c:v>
                  </c:pt>
                  <c:pt idx="6">
                    <c:v>Crypto's Trading</c:v>
                  </c:pt>
                  <c:pt idx="7">
                    <c:v>Investment</c:v>
                  </c:pt>
                  <c:pt idx="8">
                    <c:v>Both</c:v>
                  </c:pt>
                  <c:pt idx="9">
                    <c:v>Crypto's Trading</c:v>
                  </c:pt>
                  <c:pt idx="10">
                    <c:v>Investment</c:v>
                  </c:pt>
                  <c:pt idx="11">
                    <c:v>Both</c:v>
                  </c:pt>
                </c:lvl>
                <c:lvl>
                  <c:pt idx="0">
                    <c:v>&lt;6 month</c:v>
                  </c:pt>
                  <c:pt idx="3">
                    <c:v>6-12 month</c:v>
                  </c:pt>
                  <c:pt idx="6">
                    <c:v>12-24 month</c:v>
                  </c:pt>
                  <c:pt idx="9">
                    <c:v>&gt;24 month</c:v>
                  </c:pt>
                </c:lvl>
              </c:multiLvlStrCache>
            </c:multiLvlStrRef>
          </c:cat>
          <c:val>
            <c:numRef>
              <c:f>Pivot!$B$24:$B$40</c:f>
              <c:numCache>
                <c:formatCode>General</c:formatCode>
                <c:ptCount val="12"/>
                <c:pt idx="0">
                  <c:v>25</c:v>
                </c:pt>
                <c:pt idx="1">
                  <c:v>5</c:v>
                </c:pt>
                <c:pt idx="2">
                  <c:v>13</c:v>
                </c:pt>
                <c:pt idx="3">
                  <c:v>9</c:v>
                </c:pt>
                <c:pt idx="4">
                  <c:v>1</c:v>
                </c:pt>
                <c:pt idx="5">
                  <c:v>8</c:v>
                </c:pt>
                <c:pt idx="6">
                  <c:v>7</c:v>
                </c:pt>
                <c:pt idx="7">
                  <c:v>2</c:v>
                </c:pt>
                <c:pt idx="8">
                  <c:v>9</c:v>
                </c:pt>
                <c:pt idx="10">
                  <c:v>1</c:v>
                </c:pt>
                <c:pt idx="11">
                  <c:v>2</c:v>
                </c:pt>
              </c:numCache>
            </c:numRef>
          </c:val>
          <c:extLst>
            <c:ext xmlns:c16="http://schemas.microsoft.com/office/drawing/2014/chart" uri="{C3380CC4-5D6E-409C-BE32-E72D297353CC}">
              <c16:uniqueId val="{00000000-469A-49FA-BDA1-1DB693B07F61}"/>
            </c:ext>
          </c:extLst>
        </c:ser>
        <c:ser>
          <c:idx val="1"/>
          <c:order val="1"/>
          <c:tx>
            <c:strRef>
              <c:f>Pivot!$C$22:$C$23</c:f>
              <c:strCache>
                <c:ptCount val="1"/>
                <c:pt idx="0">
                  <c:v>Male</c:v>
                </c:pt>
              </c:strCache>
            </c:strRef>
          </c:tx>
          <c:spPr>
            <a:solidFill>
              <a:srgbClr val="0070C0"/>
            </a:solidFill>
            <a:ln>
              <a:noFill/>
            </a:ln>
            <a:effectLst/>
          </c:spPr>
          <c:invertIfNegative val="0"/>
          <c:cat>
            <c:multiLvlStrRef>
              <c:f>Pivot!$A$24:$A$40</c:f>
              <c:multiLvlStrCache>
                <c:ptCount val="12"/>
                <c:lvl>
                  <c:pt idx="0">
                    <c:v>Crypto's Trading</c:v>
                  </c:pt>
                  <c:pt idx="1">
                    <c:v>Investment</c:v>
                  </c:pt>
                  <c:pt idx="2">
                    <c:v>Both</c:v>
                  </c:pt>
                  <c:pt idx="3">
                    <c:v>Crypto's Trading</c:v>
                  </c:pt>
                  <c:pt idx="4">
                    <c:v>Investment</c:v>
                  </c:pt>
                  <c:pt idx="5">
                    <c:v>Both</c:v>
                  </c:pt>
                  <c:pt idx="6">
                    <c:v>Crypto's Trading</c:v>
                  </c:pt>
                  <c:pt idx="7">
                    <c:v>Investment</c:v>
                  </c:pt>
                  <c:pt idx="8">
                    <c:v>Both</c:v>
                  </c:pt>
                  <c:pt idx="9">
                    <c:v>Crypto's Trading</c:v>
                  </c:pt>
                  <c:pt idx="10">
                    <c:v>Investment</c:v>
                  </c:pt>
                  <c:pt idx="11">
                    <c:v>Both</c:v>
                  </c:pt>
                </c:lvl>
                <c:lvl>
                  <c:pt idx="0">
                    <c:v>&lt;6 month</c:v>
                  </c:pt>
                  <c:pt idx="3">
                    <c:v>6-12 month</c:v>
                  </c:pt>
                  <c:pt idx="6">
                    <c:v>12-24 month</c:v>
                  </c:pt>
                  <c:pt idx="9">
                    <c:v>&gt;24 month</c:v>
                  </c:pt>
                </c:lvl>
              </c:multiLvlStrCache>
            </c:multiLvlStrRef>
          </c:cat>
          <c:val>
            <c:numRef>
              <c:f>Pivot!$C$24:$C$40</c:f>
              <c:numCache>
                <c:formatCode>General</c:formatCode>
                <c:ptCount val="12"/>
                <c:pt idx="0">
                  <c:v>14</c:v>
                </c:pt>
                <c:pt idx="1">
                  <c:v>10</c:v>
                </c:pt>
                <c:pt idx="2">
                  <c:v>13</c:v>
                </c:pt>
                <c:pt idx="3">
                  <c:v>19</c:v>
                </c:pt>
                <c:pt idx="4">
                  <c:v>6</c:v>
                </c:pt>
                <c:pt idx="5">
                  <c:v>20</c:v>
                </c:pt>
                <c:pt idx="6">
                  <c:v>23</c:v>
                </c:pt>
                <c:pt idx="7">
                  <c:v>3</c:v>
                </c:pt>
                <c:pt idx="8">
                  <c:v>21</c:v>
                </c:pt>
                <c:pt idx="9">
                  <c:v>3</c:v>
                </c:pt>
                <c:pt idx="10">
                  <c:v>1</c:v>
                </c:pt>
                <c:pt idx="11">
                  <c:v>1</c:v>
                </c:pt>
              </c:numCache>
            </c:numRef>
          </c:val>
          <c:extLst>
            <c:ext xmlns:c16="http://schemas.microsoft.com/office/drawing/2014/chart" uri="{C3380CC4-5D6E-409C-BE32-E72D297353CC}">
              <c16:uniqueId val="{00000006-469A-49FA-BDA1-1DB693B07F61}"/>
            </c:ext>
          </c:extLst>
        </c:ser>
        <c:dLbls>
          <c:showLegendKey val="0"/>
          <c:showVal val="0"/>
          <c:showCatName val="0"/>
          <c:showSerName val="0"/>
          <c:showPercent val="0"/>
          <c:showBubbleSize val="0"/>
        </c:dLbls>
        <c:gapWidth val="219"/>
        <c:overlap val="-27"/>
        <c:axId val="794144880"/>
        <c:axId val="794170256"/>
      </c:barChart>
      <c:catAx>
        <c:axId val="7941448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4170256"/>
        <c:crosses val="autoZero"/>
        <c:auto val="1"/>
        <c:lblAlgn val="ctr"/>
        <c:lblOffset val="100"/>
        <c:noMultiLvlLbl val="0"/>
      </c:catAx>
      <c:valAx>
        <c:axId val="7941702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41448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[Crypto User in Indonesia 2021.xlsx]Pivot!PivotTable7</c:name>
    <c:fmtId val="1"/>
  </c:pivotSource>
  <c:chart>
    <c:autoTitleDeleted val="0"/>
    <c:pivotFmts>
      <c:pivotFmt>
        <c:idx val="0"/>
        <c:spPr>
          <a:solidFill>
            <a:srgbClr val="FF218B"/>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70C0"/>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Pivot!$B$43:$B$44</c:f>
              <c:strCache>
                <c:ptCount val="1"/>
                <c:pt idx="0">
                  <c:v>Female</c:v>
                </c:pt>
              </c:strCache>
            </c:strRef>
          </c:tx>
          <c:spPr>
            <a:solidFill>
              <a:srgbClr val="FF218B"/>
            </a:solidFill>
            <a:ln>
              <a:noFill/>
            </a:ln>
            <a:effectLst/>
          </c:spPr>
          <c:invertIfNegative val="0"/>
          <c:cat>
            <c:strRef>
              <c:f>Pivot!$A$45:$A$49</c:f>
              <c:strCache>
                <c:ptCount val="4"/>
                <c:pt idx="0">
                  <c:v>≥ once a day</c:v>
                </c:pt>
                <c:pt idx="1">
                  <c:v>&gt; once a week</c:v>
                </c:pt>
                <c:pt idx="2">
                  <c:v>once a week</c:v>
                </c:pt>
                <c:pt idx="3">
                  <c:v>&lt; once a week</c:v>
                </c:pt>
              </c:strCache>
            </c:strRef>
          </c:cat>
          <c:val>
            <c:numRef>
              <c:f>Pivot!$B$45:$B$49</c:f>
              <c:numCache>
                <c:formatCode>General</c:formatCode>
                <c:ptCount val="4"/>
                <c:pt idx="0">
                  <c:v>13</c:v>
                </c:pt>
                <c:pt idx="1">
                  <c:v>17</c:v>
                </c:pt>
                <c:pt idx="2">
                  <c:v>24</c:v>
                </c:pt>
                <c:pt idx="3">
                  <c:v>28</c:v>
                </c:pt>
              </c:numCache>
            </c:numRef>
          </c:val>
          <c:extLst>
            <c:ext xmlns:c16="http://schemas.microsoft.com/office/drawing/2014/chart" uri="{C3380CC4-5D6E-409C-BE32-E72D297353CC}">
              <c16:uniqueId val="{00000000-DE61-41B3-93D3-86A7289EB344}"/>
            </c:ext>
          </c:extLst>
        </c:ser>
        <c:ser>
          <c:idx val="1"/>
          <c:order val="1"/>
          <c:tx>
            <c:strRef>
              <c:f>Pivot!$C$43:$C$44</c:f>
              <c:strCache>
                <c:ptCount val="1"/>
                <c:pt idx="0">
                  <c:v>Male</c:v>
                </c:pt>
              </c:strCache>
            </c:strRef>
          </c:tx>
          <c:spPr>
            <a:solidFill>
              <a:srgbClr val="0070C0"/>
            </a:solidFill>
            <a:ln>
              <a:noFill/>
            </a:ln>
            <a:effectLst/>
          </c:spPr>
          <c:invertIfNegative val="0"/>
          <c:cat>
            <c:strRef>
              <c:f>Pivot!$A$45:$A$49</c:f>
              <c:strCache>
                <c:ptCount val="4"/>
                <c:pt idx="0">
                  <c:v>≥ once a day</c:v>
                </c:pt>
                <c:pt idx="1">
                  <c:v>&gt; once a week</c:v>
                </c:pt>
                <c:pt idx="2">
                  <c:v>once a week</c:v>
                </c:pt>
                <c:pt idx="3">
                  <c:v>&lt; once a week</c:v>
                </c:pt>
              </c:strCache>
            </c:strRef>
          </c:cat>
          <c:val>
            <c:numRef>
              <c:f>Pivot!$C$45:$C$49</c:f>
              <c:numCache>
                <c:formatCode>General</c:formatCode>
                <c:ptCount val="4"/>
                <c:pt idx="0">
                  <c:v>32</c:v>
                </c:pt>
                <c:pt idx="1">
                  <c:v>32</c:v>
                </c:pt>
                <c:pt idx="2">
                  <c:v>41</c:v>
                </c:pt>
                <c:pt idx="3">
                  <c:v>29</c:v>
                </c:pt>
              </c:numCache>
            </c:numRef>
          </c:val>
          <c:extLst>
            <c:ext xmlns:c16="http://schemas.microsoft.com/office/drawing/2014/chart" uri="{C3380CC4-5D6E-409C-BE32-E72D297353CC}">
              <c16:uniqueId val="{00000006-DE61-41B3-93D3-86A7289EB344}"/>
            </c:ext>
          </c:extLst>
        </c:ser>
        <c:dLbls>
          <c:showLegendKey val="0"/>
          <c:showVal val="0"/>
          <c:showCatName val="0"/>
          <c:showSerName val="0"/>
          <c:showPercent val="0"/>
          <c:showBubbleSize val="0"/>
        </c:dLbls>
        <c:gapWidth val="150"/>
        <c:overlap val="100"/>
        <c:axId val="845088720"/>
        <c:axId val="845087056"/>
      </c:barChart>
      <c:catAx>
        <c:axId val="8450887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845087056"/>
        <c:crosses val="autoZero"/>
        <c:auto val="1"/>
        <c:lblAlgn val="ctr"/>
        <c:lblOffset val="100"/>
        <c:noMultiLvlLbl val="0"/>
      </c:catAx>
      <c:valAx>
        <c:axId val="8450870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8450887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[Crypto User in Indonesia 2021.xlsx]Pivot!PivotTable3</c:name>
    <c:fmtId val="2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70C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218B"/>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FF218B"/>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0070C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FF218B"/>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0070C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Pivot!$B$3:$B$4</c:f>
              <c:strCache>
                <c:ptCount val="1"/>
                <c:pt idx="0">
                  <c:v>Female</c:v>
                </c:pt>
              </c:strCache>
            </c:strRef>
          </c:tx>
          <c:spPr>
            <a:solidFill>
              <a:srgbClr val="FF218B"/>
            </a:solidFill>
            <a:ln>
              <a:noFill/>
            </a:ln>
            <a:effectLst/>
          </c:spPr>
          <c:invertIfNegative val="0"/>
          <c:cat>
            <c:strRef>
              <c:f>Pivot!$A$5:$A$9</c:f>
              <c:strCache>
                <c:ptCount val="4"/>
                <c:pt idx="0">
                  <c:v>&lt;20</c:v>
                </c:pt>
                <c:pt idx="1">
                  <c:v>21-30</c:v>
                </c:pt>
                <c:pt idx="2">
                  <c:v>31-40</c:v>
                </c:pt>
                <c:pt idx="3">
                  <c:v>&gt;40</c:v>
                </c:pt>
              </c:strCache>
            </c:strRef>
          </c:cat>
          <c:val>
            <c:numRef>
              <c:f>Pivot!$B$5:$B$9</c:f>
              <c:numCache>
                <c:formatCode>General</c:formatCode>
                <c:ptCount val="4"/>
                <c:pt idx="0">
                  <c:v>15</c:v>
                </c:pt>
                <c:pt idx="1">
                  <c:v>47</c:v>
                </c:pt>
                <c:pt idx="2">
                  <c:v>18</c:v>
                </c:pt>
                <c:pt idx="3">
                  <c:v>2</c:v>
                </c:pt>
              </c:numCache>
            </c:numRef>
          </c:val>
          <c:extLst>
            <c:ext xmlns:c16="http://schemas.microsoft.com/office/drawing/2014/chart" uri="{C3380CC4-5D6E-409C-BE32-E72D297353CC}">
              <c16:uniqueId val="{00000000-B0C9-4D1E-809B-0E2406FFD688}"/>
            </c:ext>
          </c:extLst>
        </c:ser>
        <c:ser>
          <c:idx val="1"/>
          <c:order val="1"/>
          <c:tx>
            <c:strRef>
              <c:f>Pivot!$C$3:$C$4</c:f>
              <c:strCache>
                <c:ptCount val="1"/>
                <c:pt idx="0">
                  <c:v>Male</c:v>
                </c:pt>
              </c:strCache>
            </c:strRef>
          </c:tx>
          <c:spPr>
            <a:solidFill>
              <a:srgbClr val="0070C0"/>
            </a:solidFill>
            <a:ln>
              <a:noFill/>
            </a:ln>
            <a:effectLst/>
          </c:spPr>
          <c:invertIfNegative val="0"/>
          <c:cat>
            <c:strRef>
              <c:f>Pivot!$A$5:$A$9</c:f>
              <c:strCache>
                <c:ptCount val="4"/>
                <c:pt idx="0">
                  <c:v>&lt;20</c:v>
                </c:pt>
                <c:pt idx="1">
                  <c:v>21-30</c:v>
                </c:pt>
                <c:pt idx="2">
                  <c:v>31-40</c:v>
                </c:pt>
                <c:pt idx="3">
                  <c:v>&gt;40</c:v>
                </c:pt>
              </c:strCache>
            </c:strRef>
          </c:cat>
          <c:val>
            <c:numRef>
              <c:f>Pivot!$C$5:$C$9</c:f>
              <c:numCache>
                <c:formatCode>General</c:formatCode>
                <c:ptCount val="4"/>
                <c:pt idx="0">
                  <c:v>7</c:v>
                </c:pt>
                <c:pt idx="1">
                  <c:v>76</c:v>
                </c:pt>
                <c:pt idx="2">
                  <c:v>48</c:v>
                </c:pt>
                <c:pt idx="3">
                  <c:v>3</c:v>
                </c:pt>
              </c:numCache>
            </c:numRef>
          </c:val>
          <c:extLst>
            <c:ext xmlns:c16="http://schemas.microsoft.com/office/drawing/2014/chart" uri="{C3380CC4-5D6E-409C-BE32-E72D297353CC}">
              <c16:uniqueId val="{00000009-B0C9-4D1E-809B-0E2406FFD688}"/>
            </c:ext>
          </c:extLst>
        </c:ser>
        <c:dLbls>
          <c:showLegendKey val="0"/>
          <c:showVal val="0"/>
          <c:showCatName val="0"/>
          <c:showSerName val="0"/>
          <c:showPercent val="0"/>
          <c:showBubbleSize val="0"/>
        </c:dLbls>
        <c:gapWidth val="219"/>
        <c:overlap val="-27"/>
        <c:axId val="747296208"/>
        <c:axId val="747299536"/>
      </c:barChart>
      <c:catAx>
        <c:axId val="74729620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7299536"/>
        <c:crosses val="autoZero"/>
        <c:auto val="1"/>
        <c:lblAlgn val="ctr"/>
        <c:lblOffset val="100"/>
        <c:noMultiLvlLbl val="0"/>
      </c:catAx>
      <c:valAx>
        <c:axId val="7472995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72962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1" i="0" u="none" strike="noStrike" kern="1200" baseline="0">
                <a:solidFill>
                  <a:schemeClr val="dk1">
                    <a:lumMod val="75000"/>
                    <a:lumOff val="2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440" b="1" i="0" u="none" strike="noStrike" kern="1200" baseline="0">
              <a:solidFill>
                <a:schemeClr val="dk1">
                  <a:lumMod val="75000"/>
                  <a:lumOff val="25000"/>
                </a:schemeClr>
              </a:solidFill>
              <a:latin typeface="+mn-lt"/>
              <a:ea typeface="+mn-ea"/>
              <a:cs typeface="+mn-cs"/>
            </a:defRPr>
          </a:pPr>
          <a:endParaRPr lang="en-US"/>
        </a:p>
      </c:txPr>
    </c:title>
    <c:autoTitleDeleted val="0"/>
    <c:plotArea>
      <c:layout/>
      <c:pieChart>
        <c:varyColors val="1"/>
        <c:ser>
          <c:idx val="0"/>
          <c:order val="0"/>
          <c:dPt>
            <c:idx val="0"/>
            <c:bubble3D val="0"/>
            <c:spPr>
              <a:solidFill>
                <a:srgbClr val="0070C0"/>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3EBA-43B2-B108-322A2DCC0D8C}"/>
              </c:ext>
            </c:extLst>
          </c:dPt>
          <c:dPt>
            <c:idx val="1"/>
            <c:bubble3D val="0"/>
            <c:spPr>
              <a:solidFill>
                <a:srgbClr val="FF218B"/>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3EBA-43B2-B108-322A2DCC0D8C}"/>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anchor="ctr" anchorCtr="1"/>
              <a:lstStyle/>
              <a:p>
                <a:pPr>
                  <a:defRPr sz="12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'Raw Data'!$I$5:$I$6</c:f>
              <c:strCache>
                <c:ptCount val="2"/>
                <c:pt idx="0">
                  <c:v>Laki-Laki</c:v>
                </c:pt>
                <c:pt idx="1">
                  <c:v>Perempuan</c:v>
                </c:pt>
              </c:strCache>
            </c:strRef>
          </c:cat>
          <c:val>
            <c:numRef>
              <c:f>'Raw Data'!$J$5:$J$6</c:f>
              <c:numCache>
                <c:formatCode>General</c:formatCode>
                <c:ptCount val="2"/>
                <c:pt idx="0">
                  <c:v>134</c:v>
                </c:pt>
                <c:pt idx="1">
                  <c:v>82</c:v>
                </c:pt>
              </c:numCache>
            </c:numRef>
          </c:val>
          <c:extLst>
            <c:ext xmlns:c16="http://schemas.microsoft.com/office/drawing/2014/chart" uri="{C3380CC4-5D6E-409C-BE32-E72D297353CC}">
              <c16:uniqueId val="{00000004-3EBA-43B2-B108-322A2DCC0D8C}"/>
            </c:ext>
          </c:extLst>
        </c:ser>
        <c:dLbls>
          <c:dLblPos val="ctr"/>
          <c:showLegendKey val="0"/>
          <c:showVal val="0"/>
          <c:showCatName val="0"/>
          <c:showSerName val="0"/>
          <c:showPercent val="1"/>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sz="1200"/>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[Crypto User in Indonesia 2021.xlsx]Pivot!PivotTable6</c:name>
    <c:fmtId val="2"/>
  </c:pivotSource>
  <c:chart>
    <c:autoTitleDeleted val="0"/>
    <c:pivotFmts>
      <c:pivotFmt>
        <c:idx val="0"/>
        <c:spPr>
          <a:solidFill>
            <a:srgbClr val="FF218B"/>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70C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218B"/>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0070C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FF218B"/>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0070C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Pivot!$B$22:$B$23</c:f>
              <c:strCache>
                <c:ptCount val="1"/>
                <c:pt idx="0">
                  <c:v>Female</c:v>
                </c:pt>
              </c:strCache>
            </c:strRef>
          </c:tx>
          <c:spPr>
            <a:solidFill>
              <a:srgbClr val="FF218B"/>
            </a:solidFill>
            <a:ln>
              <a:noFill/>
            </a:ln>
            <a:effectLst/>
          </c:spPr>
          <c:invertIfNegative val="0"/>
          <c:cat>
            <c:multiLvlStrRef>
              <c:f>Pivot!$A$24:$A$40</c:f>
              <c:multiLvlStrCache>
                <c:ptCount val="12"/>
                <c:lvl>
                  <c:pt idx="0">
                    <c:v>Crypto's Trading</c:v>
                  </c:pt>
                  <c:pt idx="1">
                    <c:v>Investment</c:v>
                  </c:pt>
                  <c:pt idx="2">
                    <c:v>Both</c:v>
                  </c:pt>
                  <c:pt idx="3">
                    <c:v>Crypto's Trading</c:v>
                  </c:pt>
                  <c:pt idx="4">
                    <c:v>Investment</c:v>
                  </c:pt>
                  <c:pt idx="5">
                    <c:v>Both</c:v>
                  </c:pt>
                  <c:pt idx="6">
                    <c:v>Crypto's Trading</c:v>
                  </c:pt>
                  <c:pt idx="7">
                    <c:v>Investment</c:v>
                  </c:pt>
                  <c:pt idx="8">
                    <c:v>Both</c:v>
                  </c:pt>
                  <c:pt idx="9">
                    <c:v>Crypto's Trading</c:v>
                  </c:pt>
                  <c:pt idx="10">
                    <c:v>Investment</c:v>
                  </c:pt>
                  <c:pt idx="11">
                    <c:v>Both</c:v>
                  </c:pt>
                </c:lvl>
                <c:lvl>
                  <c:pt idx="0">
                    <c:v>&lt;6 month</c:v>
                  </c:pt>
                  <c:pt idx="3">
                    <c:v>6-12 month</c:v>
                  </c:pt>
                  <c:pt idx="6">
                    <c:v>12-24 month</c:v>
                  </c:pt>
                  <c:pt idx="9">
                    <c:v>&gt;24 month</c:v>
                  </c:pt>
                </c:lvl>
              </c:multiLvlStrCache>
            </c:multiLvlStrRef>
          </c:cat>
          <c:val>
            <c:numRef>
              <c:f>Pivot!$B$24:$B$40</c:f>
              <c:numCache>
                <c:formatCode>General</c:formatCode>
                <c:ptCount val="12"/>
                <c:pt idx="0">
                  <c:v>25</c:v>
                </c:pt>
                <c:pt idx="1">
                  <c:v>5</c:v>
                </c:pt>
                <c:pt idx="2">
                  <c:v>13</c:v>
                </c:pt>
                <c:pt idx="3">
                  <c:v>9</c:v>
                </c:pt>
                <c:pt idx="4">
                  <c:v>1</c:v>
                </c:pt>
                <c:pt idx="5">
                  <c:v>8</c:v>
                </c:pt>
                <c:pt idx="6">
                  <c:v>7</c:v>
                </c:pt>
                <c:pt idx="7">
                  <c:v>2</c:v>
                </c:pt>
                <c:pt idx="8">
                  <c:v>9</c:v>
                </c:pt>
                <c:pt idx="10">
                  <c:v>1</c:v>
                </c:pt>
                <c:pt idx="11">
                  <c:v>2</c:v>
                </c:pt>
              </c:numCache>
            </c:numRef>
          </c:val>
          <c:extLst>
            <c:ext xmlns:c16="http://schemas.microsoft.com/office/drawing/2014/chart" uri="{C3380CC4-5D6E-409C-BE32-E72D297353CC}">
              <c16:uniqueId val="{00000000-992F-4D81-91B7-F5F2D3925E81}"/>
            </c:ext>
          </c:extLst>
        </c:ser>
        <c:ser>
          <c:idx val="1"/>
          <c:order val="1"/>
          <c:tx>
            <c:strRef>
              <c:f>Pivot!$C$22:$C$23</c:f>
              <c:strCache>
                <c:ptCount val="1"/>
                <c:pt idx="0">
                  <c:v>Male</c:v>
                </c:pt>
              </c:strCache>
            </c:strRef>
          </c:tx>
          <c:spPr>
            <a:solidFill>
              <a:srgbClr val="0070C0"/>
            </a:solidFill>
            <a:ln>
              <a:noFill/>
            </a:ln>
            <a:effectLst/>
          </c:spPr>
          <c:invertIfNegative val="0"/>
          <c:cat>
            <c:multiLvlStrRef>
              <c:f>Pivot!$A$24:$A$40</c:f>
              <c:multiLvlStrCache>
                <c:ptCount val="12"/>
                <c:lvl>
                  <c:pt idx="0">
                    <c:v>Crypto's Trading</c:v>
                  </c:pt>
                  <c:pt idx="1">
                    <c:v>Investment</c:v>
                  </c:pt>
                  <c:pt idx="2">
                    <c:v>Both</c:v>
                  </c:pt>
                  <c:pt idx="3">
                    <c:v>Crypto's Trading</c:v>
                  </c:pt>
                  <c:pt idx="4">
                    <c:v>Investment</c:v>
                  </c:pt>
                  <c:pt idx="5">
                    <c:v>Both</c:v>
                  </c:pt>
                  <c:pt idx="6">
                    <c:v>Crypto's Trading</c:v>
                  </c:pt>
                  <c:pt idx="7">
                    <c:v>Investment</c:v>
                  </c:pt>
                  <c:pt idx="8">
                    <c:v>Both</c:v>
                  </c:pt>
                  <c:pt idx="9">
                    <c:v>Crypto's Trading</c:v>
                  </c:pt>
                  <c:pt idx="10">
                    <c:v>Investment</c:v>
                  </c:pt>
                  <c:pt idx="11">
                    <c:v>Both</c:v>
                  </c:pt>
                </c:lvl>
                <c:lvl>
                  <c:pt idx="0">
                    <c:v>&lt;6 month</c:v>
                  </c:pt>
                  <c:pt idx="3">
                    <c:v>6-12 month</c:v>
                  </c:pt>
                  <c:pt idx="6">
                    <c:v>12-24 month</c:v>
                  </c:pt>
                  <c:pt idx="9">
                    <c:v>&gt;24 month</c:v>
                  </c:pt>
                </c:lvl>
              </c:multiLvlStrCache>
            </c:multiLvlStrRef>
          </c:cat>
          <c:val>
            <c:numRef>
              <c:f>Pivot!$C$24:$C$40</c:f>
              <c:numCache>
                <c:formatCode>General</c:formatCode>
                <c:ptCount val="12"/>
                <c:pt idx="0">
                  <c:v>14</c:v>
                </c:pt>
                <c:pt idx="1">
                  <c:v>10</c:v>
                </c:pt>
                <c:pt idx="2">
                  <c:v>13</c:v>
                </c:pt>
                <c:pt idx="3">
                  <c:v>19</c:v>
                </c:pt>
                <c:pt idx="4">
                  <c:v>6</c:v>
                </c:pt>
                <c:pt idx="5">
                  <c:v>20</c:v>
                </c:pt>
                <c:pt idx="6">
                  <c:v>23</c:v>
                </c:pt>
                <c:pt idx="7">
                  <c:v>3</c:v>
                </c:pt>
                <c:pt idx="8">
                  <c:v>21</c:v>
                </c:pt>
                <c:pt idx="9">
                  <c:v>3</c:v>
                </c:pt>
                <c:pt idx="10">
                  <c:v>1</c:v>
                </c:pt>
                <c:pt idx="11">
                  <c:v>1</c:v>
                </c:pt>
              </c:numCache>
            </c:numRef>
          </c:val>
          <c:extLst>
            <c:ext xmlns:c16="http://schemas.microsoft.com/office/drawing/2014/chart" uri="{C3380CC4-5D6E-409C-BE32-E72D297353CC}">
              <c16:uniqueId val="{00000006-992F-4D81-91B7-F5F2D3925E81}"/>
            </c:ext>
          </c:extLst>
        </c:ser>
        <c:dLbls>
          <c:showLegendKey val="0"/>
          <c:showVal val="0"/>
          <c:showCatName val="0"/>
          <c:showSerName val="0"/>
          <c:showPercent val="0"/>
          <c:showBubbleSize val="0"/>
        </c:dLbls>
        <c:gapWidth val="219"/>
        <c:overlap val="-27"/>
        <c:axId val="794144880"/>
        <c:axId val="794170256"/>
      </c:barChart>
      <c:catAx>
        <c:axId val="7941448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4170256"/>
        <c:crosses val="autoZero"/>
        <c:auto val="1"/>
        <c:lblAlgn val="ctr"/>
        <c:lblOffset val="100"/>
        <c:noMultiLvlLbl val="0"/>
      </c:catAx>
      <c:valAx>
        <c:axId val="7941702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41448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[Crypto User in Indonesia 2021.xlsx]Pivot!PivotTable7</c:name>
    <c:fmtId val="3"/>
  </c:pivotSource>
  <c:chart>
    <c:autoTitleDeleted val="0"/>
    <c:pivotFmts>
      <c:pivotFmt>
        <c:idx val="0"/>
        <c:spPr>
          <a:solidFill>
            <a:srgbClr val="FF218B"/>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70C0"/>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218B"/>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0070C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FF218B"/>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0070C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Pivot!$B$43:$B$44</c:f>
              <c:strCache>
                <c:ptCount val="1"/>
                <c:pt idx="0">
                  <c:v>Female</c:v>
                </c:pt>
              </c:strCache>
            </c:strRef>
          </c:tx>
          <c:spPr>
            <a:solidFill>
              <a:srgbClr val="FF218B"/>
            </a:solidFill>
            <a:ln>
              <a:noFill/>
            </a:ln>
            <a:effectLst/>
          </c:spPr>
          <c:invertIfNegative val="0"/>
          <c:cat>
            <c:strRef>
              <c:f>Pivot!$A$45:$A$49</c:f>
              <c:strCache>
                <c:ptCount val="4"/>
                <c:pt idx="0">
                  <c:v>≥ once a day</c:v>
                </c:pt>
                <c:pt idx="1">
                  <c:v>&gt; once a week</c:v>
                </c:pt>
                <c:pt idx="2">
                  <c:v>once a week</c:v>
                </c:pt>
                <c:pt idx="3">
                  <c:v>&lt; once a week</c:v>
                </c:pt>
              </c:strCache>
            </c:strRef>
          </c:cat>
          <c:val>
            <c:numRef>
              <c:f>Pivot!$B$45:$B$49</c:f>
              <c:numCache>
                <c:formatCode>General</c:formatCode>
                <c:ptCount val="4"/>
                <c:pt idx="0">
                  <c:v>13</c:v>
                </c:pt>
                <c:pt idx="1">
                  <c:v>17</c:v>
                </c:pt>
                <c:pt idx="2">
                  <c:v>24</c:v>
                </c:pt>
                <c:pt idx="3">
                  <c:v>28</c:v>
                </c:pt>
              </c:numCache>
            </c:numRef>
          </c:val>
          <c:extLst>
            <c:ext xmlns:c16="http://schemas.microsoft.com/office/drawing/2014/chart" uri="{C3380CC4-5D6E-409C-BE32-E72D297353CC}">
              <c16:uniqueId val="{00000000-69E6-4789-A2BC-50A4C48031A6}"/>
            </c:ext>
          </c:extLst>
        </c:ser>
        <c:ser>
          <c:idx val="1"/>
          <c:order val="1"/>
          <c:tx>
            <c:strRef>
              <c:f>Pivot!$C$43:$C$44</c:f>
              <c:strCache>
                <c:ptCount val="1"/>
                <c:pt idx="0">
                  <c:v>Male</c:v>
                </c:pt>
              </c:strCache>
            </c:strRef>
          </c:tx>
          <c:spPr>
            <a:solidFill>
              <a:srgbClr val="0070C0"/>
            </a:solidFill>
            <a:ln>
              <a:noFill/>
            </a:ln>
            <a:effectLst/>
          </c:spPr>
          <c:invertIfNegative val="0"/>
          <c:cat>
            <c:strRef>
              <c:f>Pivot!$A$45:$A$49</c:f>
              <c:strCache>
                <c:ptCount val="4"/>
                <c:pt idx="0">
                  <c:v>≥ once a day</c:v>
                </c:pt>
                <c:pt idx="1">
                  <c:v>&gt; once a week</c:v>
                </c:pt>
                <c:pt idx="2">
                  <c:v>once a week</c:v>
                </c:pt>
                <c:pt idx="3">
                  <c:v>&lt; once a week</c:v>
                </c:pt>
              </c:strCache>
            </c:strRef>
          </c:cat>
          <c:val>
            <c:numRef>
              <c:f>Pivot!$C$45:$C$49</c:f>
              <c:numCache>
                <c:formatCode>General</c:formatCode>
                <c:ptCount val="4"/>
                <c:pt idx="0">
                  <c:v>32</c:v>
                </c:pt>
                <c:pt idx="1">
                  <c:v>32</c:v>
                </c:pt>
                <c:pt idx="2">
                  <c:v>41</c:v>
                </c:pt>
                <c:pt idx="3">
                  <c:v>29</c:v>
                </c:pt>
              </c:numCache>
            </c:numRef>
          </c:val>
          <c:extLst>
            <c:ext xmlns:c16="http://schemas.microsoft.com/office/drawing/2014/chart" uri="{C3380CC4-5D6E-409C-BE32-E72D297353CC}">
              <c16:uniqueId val="{00000006-69E6-4789-A2BC-50A4C48031A6}"/>
            </c:ext>
          </c:extLst>
        </c:ser>
        <c:dLbls>
          <c:showLegendKey val="0"/>
          <c:showVal val="0"/>
          <c:showCatName val="0"/>
          <c:showSerName val="0"/>
          <c:showPercent val="0"/>
          <c:showBubbleSize val="0"/>
        </c:dLbls>
        <c:gapWidth val="150"/>
        <c:overlap val="100"/>
        <c:axId val="845088720"/>
        <c:axId val="845087056"/>
      </c:barChart>
      <c:catAx>
        <c:axId val="8450887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845087056"/>
        <c:crosses val="autoZero"/>
        <c:auto val="1"/>
        <c:lblAlgn val="ctr"/>
        <c:lblOffset val="100"/>
        <c:noMultiLvlLbl val="0"/>
      </c:catAx>
      <c:valAx>
        <c:axId val="8450870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8450887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1" i="0" u="none" strike="noStrike" kern="1200" baseline="0">
                <a:solidFill>
                  <a:schemeClr val="dk1">
                    <a:lumMod val="75000"/>
                    <a:lumOff val="25000"/>
                  </a:schemeClr>
                </a:solidFill>
                <a:latin typeface="+mn-lt"/>
                <a:ea typeface="+mn-ea"/>
                <a:cs typeface="+mn-cs"/>
              </a:defRPr>
            </a:pPr>
            <a:r>
              <a:rPr lang="en-ID"/>
              <a:t>AGE</a:t>
            </a:r>
          </a:p>
        </c:rich>
      </c:tx>
      <c:overlay val="0"/>
      <c:spPr>
        <a:noFill/>
        <a:ln>
          <a:noFill/>
        </a:ln>
        <a:effectLst/>
      </c:spPr>
      <c:txPr>
        <a:bodyPr rot="0" spcFirstLastPara="1" vertOverflow="ellipsis" vert="horz" wrap="square" anchor="ctr" anchorCtr="1"/>
        <a:lstStyle/>
        <a:p>
          <a:pPr>
            <a:defRPr sz="1440" b="1" i="0" u="none" strike="noStrike" kern="1200" baseline="0">
              <a:solidFill>
                <a:schemeClr val="dk1">
                  <a:lumMod val="75000"/>
                  <a:lumOff val="2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179D-4587-AC82-33C8F76C5E17}"/>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179D-4587-AC82-33C8F76C5E17}"/>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179D-4587-AC82-33C8F76C5E17}"/>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179D-4587-AC82-33C8F76C5E17}"/>
              </c:ext>
            </c:extLst>
          </c:dPt>
          <c:dLbls>
            <c:dLbl>
              <c:idx val="3"/>
              <c:layout>
                <c:manualLayout>
                  <c:x val="1.2685039370078689E-2"/>
                  <c:y val="0.1596934237386993"/>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7-179D-4587-AC82-33C8F76C5E17}"/>
                </c:ext>
              </c:extLst>
            </c:dLbl>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anchor="ctr" anchorCtr="1"/>
              <a:lstStyle/>
              <a:p>
                <a:pPr>
                  <a:defRPr sz="12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'Raw Data'!$I$7:$I$10</c:f>
              <c:strCache>
                <c:ptCount val="4"/>
                <c:pt idx="0">
                  <c:v>&lt;20 Tahun</c:v>
                </c:pt>
                <c:pt idx="1">
                  <c:v>21 - 30 Tahun</c:v>
                </c:pt>
                <c:pt idx="2">
                  <c:v>21 - 30 Tahun</c:v>
                </c:pt>
                <c:pt idx="3">
                  <c:v>&gt;40 Tahun</c:v>
                </c:pt>
              </c:strCache>
            </c:strRef>
          </c:cat>
          <c:val>
            <c:numRef>
              <c:f>'Raw Data'!$J$7:$J$10</c:f>
              <c:numCache>
                <c:formatCode>General</c:formatCode>
                <c:ptCount val="4"/>
                <c:pt idx="0">
                  <c:v>22</c:v>
                </c:pt>
                <c:pt idx="1">
                  <c:v>123</c:v>
                </c:pt>
                <c:pt idx="2">
                  <c:v>66</c:v>
                </c:pt>
                <c:pt idx="3">
                  <c:v>5</c:v>
                </c:pt>
              </c:numCache>
            </c:numRef>
          </c:val>
          <c:extLst>
            <c:ext xmlns:c16="http://schemas.microsoft.com/office/drawing/2014/chart" uri="{C3380CC4-5D6E-409C-BE32-E72D297353CC}">
              <c16:uniqueId val="{00000008-179D-4587-AC82-33C8F76C5E17}"/>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12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dk1">
          <a:lumMod val="25000"/>
          <a:lumOff val="75000"/>
        </a:schemeClr>
      </a:solidFill>
      <a:round/>
    </a:ln>
    <a:effectLst/>
  </c:spPr>
  <c:txPr>
    <a:bodyPr/>
    <a:lstStyle/>
    <a:p>
      <a:pPr>
        <a:defRPr sz="1200"/>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1" i="0" u="none" strike="noStrike" kern="1200" baseline="0">
                <a:solidFill>
                  <a:schemeClr val="dk1">
                    <a:lumMod val="75000"/>
                    <a:lumOff val="2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440" b="1" i="0" u="none" strike="noStrike" kern="1200" baseline="0">
              <a:solidFill>
                <a:schemeClr val="dk1">
                  <a:lumMod val="75000"/>
                  <a:lumOff val="2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29CB-46CD-B511-10E3C168BDE6}"/>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29CB-46CD-B511-10E3C168BDE6}"/>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anchor="ctr" anchorCtr="1"/>
              <a:lstStyle/>
              <a:p>
                <a:pPr>
                  <a:defRPr sz="12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'Raw Data'!$I$5:$I$6</c:f>
              <c:strCache>
                <c:ptCount val="2"/>
                <c:pt idx="0">
                  <c:v>Laki-Laki</c:v>
                </c:pt>
                <c:pt idx="1">
                  <c:v>Perempuan</c:v>
                </c:pt>
              </c:strCache>
            </c:strRef>
          </c:cat>
          <c:val>
            <c:numRef>
              <c:f>'Raw Data'!$J$5:$J$6</c:f>
              <c:numCache>
                <c:formatCode>General</c:formatCode>
                <c:ptCount val="2"/>
                <c:pt idx="0">
                  <c:v>134</c:v>
                </c:pt>
                <c:pt idx="1">
                  <c:v>82</c:v>
                </c:pt>
              </c:numCache>
            </c:numRef>
          </c:val>
          <c:extLst>
            <c:ext xmlns:c16="http://schemas.microsoft.com/office/drawing/2014/chart" uri="{C3380CC4-5D6E-409C-BE32-E72D297353CC}">
              <c16:uniqueId val="{00000004-29CB-46CD-B511-10E3C168BDE6}"/>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12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dk1">
          <a:lumMod val="25000"/>
          <a:lumOff val="75000"/>
        </a:schemeClr>
      </a:solidFill>
      <a:round/>
    </a:ln>
    <a:effectLst/>
  </c:spPr>
  <c:txPr>
    <a:bodyPr/>
    <a:lstStyle/>
    <a:p>
      <a:pPr>
        <a:defRPr sz="1200"/>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7.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chart" Target="../charts/chart13.xml"/><Relationship Id="rId5" Type="http://schemas.openxmlformats.org/officeDocument/2006/relationships/chart" Target="../charts/chart12.xml"/><Relationship Id="rId4"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4</xdr:col>
      <xdr:colOff>590550</xdr:colOff>
      <xdr:row>1</xdr:row>
      <xdr:rowOff>127000</xdr:rowOff>
    </xdr:from>
    <xdr:to>
      <xdr:col>18</xdr:col>
      <xdr:colOff>158750</xdr:colOff>
      <xdr:row>19</xdr:row>
      <xdr:rowOff>12700</xdr:rowOff>
    </xdr:to>
    <xdr:graphicFrame macro="">
      <xdr:nvGraphicFramePr>
        <xdr:cNvPr id="3" name="Chart 2">
          <a:extLst>
            <a:ext uri="{FF2B5EF4-FFF2-40B4-BE49-F238E27FC236}">
              <a16:creationId xmlns:a16="http://schemas.microsoft.com/office/drawing/2014/main" id="{4669CC7F-66D7-AFB5-E43E-E839B174C6D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590550</xdr:colOff>
      <xdr:row>21</xdr:row>
      <xdr:rowOff>25400</xdr:rowOff>
    </xdr:from>
    <xdr:to>
      <xdr:col>9</xdr:col>
      <xdr:colOff>1047750</xdr:colOff>
      <xdr:row>38</xdr:row>
      <xdr:rowOff>69850</xdr:rowOff>
    </xdr:to>
    <xdr:graphicFrame macro="">
      <xdr:nvGraphicFramePr>
        <xdr:cNvPr id="4" name="Chart 3">
          <a:extLst>
            <a:ext uri="{FF2B5EF4-FFF2-40B4-BE49-F238E27FC236}">
              <a16:creationId xmlns:a16="http://schemas.microsoft.com/office/drawing/2014/main" id="{13B8FED6-1FC7-4492-712B-B7FE05E66F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603250</xdr:colOff>
      <xdr:row>41</xdr:row>
      <xdr:rowOff>146050</xdr:rowOff>
    </xdr:from>
    <xdr:to>
      <xdr:col>9</xdr:col>
      <xdr:colOff>1060450</xdr:colOff>
      <xdr:row>59</xdr:row>
      <xdr:rowOff>31750</xdr:rowOff>
    </xdr:to>
    <xdr:graphicFrame macro="">
      <xdr:nvGraphicFramePr>
        <xdr:cNvPr id="6" name="Chart 5">
          <a:extLst>
            <a:ext uri="{FF2B5EF4-FFF2-40B4-BE49-F238E27FC236}">
              <a16:creationId xmlns:a16="http://schemas.microsoft.com/office/drawing/2014/main" id="{A44F8530-6BDF-4348-14AA-DF8907CAB1E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571500</xdr:colOff>
      <xdr:row>5</xdr:row>
      <xdr:rowOff>88900</xdr:rowOff>
    </xdr:from>
    <xdr:to>
      <xdr:col>13</xdr:col>
      <xdr:colOff>19050</xdr:colOff>
      <xdr:row>21</xdr:row>
      <xdr:rowOff>25400</xdr:rowOff>
    </xdr:to>
    <xdr:graphicFrame macro="">
      <xdr:nvGraphicFramePr>
        <xdr:cNvPr id="2" name="Chart 1">
          <a:extLst>
            <a:ext uri="{FF2B5EF4-FFF2-40B4-BE49-F238E27FC236}">
              <a16:creationId xmlns:a16="http://schemas.microsoft.com/office/drawing/2014/main" id="{47B4FE02-F0B3-486A-8341-5A6AF06DB9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6350</xdr:colOff>
      <xdr:row>6</xdr:row>
      <xdr:rowOff>0</xdr:rowOff>
    </xdr:from>
    <xdr:to>
      <xdr:col>4</xdr:col>
      <xdr:colOff>482600</xdr:colOff>
      <xdr:row>20</xdr:row>
      <xdr:rowOff>12700</xdr:rowOff>
    </xdr:to>
    <xdr:graphicFrame macro="">
      <xdr:nvGraphicFramePr>
        <xdr:cNvPr id="3" name="Chart 2">
          <a:extLst>
            <a:ext uri="{FF2B5EF4-FFF2-40B4-BE49-F238E27FC236}">
              <a16:creationId xmlns:a16="http://schemas.microsoft.com/office/drawing/2014/main" id="{A99DAE78-D080-43BB-985E-72321FA201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-1</xdr:colOff>
      <xdr:row>22</xdr:row>
      <xdr:rowOff>0</xdr:rowOff>
    </xdr:from>
    <xdr:to>
      <xdr:col>8</xdr:col>
      <xdr:colOff>602710</xdr:colOff>
      <xdr:row>38</xdr:row>
      <xdr:rowOff>63500</xdr:rowOff>
    </xdr:to>
    <xdr:graphicFrame macro="">
      <xdr:nvGraphicFramePr>
        <xdr:cNvPr id="4" name="Chart 3">
          <a:extLst>
            <a:ext uri="{FF2B5EF4-FFF2-40B4-BE49-F238E27FC236}">
              <a16:creationId xmlns:a16="http://schemas.microsoft.com/office/drawing/2014/main" id="{D6FE7A19-0961-49B2-94B4-FA7CA44ABC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193728</xdr:colOff>
      <xdr:row>22</xdr:row>
      <xdr:rowOff>0</xdr:rowOff>
    </xdr:from>
    <xdr:to>
      <xdr:col>16</xdr:col>
      <xdr:colOff>602711</xdr:colOff>
      <xdr:row>38</xdr:row>
      <xdr:rowOff>64576</xdr:rowOff>
    </xdr:to>
    <xdr:graphicFrame macro="">
      <xdr:nvGraphicFramePr>
        <xdr:cNvPr id="5" name="Chart 4">
          <a:extLst>
            <a:ext uri="{FF2B5EF4-FFF2-40B4-BE49-F238E27FC236}">
              <a16:creationId xmlns:a16="http://schemas.microsoft.com/office/drawing/2014/main" id="{3F8985AE-06B9-42BA-B88E-29CFF4CE89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13</xdr:col>
      <xdr:colOff>483031</xdr:colOff>
      <xdr:row>11</xdr:row>
      <xdr:rowOff>104506</xdr:rowOff>
    </xdr:from>
    <xdr:to>
      <xdr:col>16</xdr:col>
      <xdr:colOff>471407</xdr:colOff>
      <xdr:row>21</xdr:row>
      <xdr:rowOff>53814</xdr:rowOff>
    </xdr:to>
    <mc:AlternateContent xmlns:mc="http://schemas.openxmlformats.org/markup-compatibility/2006">
      <mc:Choice xmlns:a14="http://schemas.microsoft.com/office/drawing/2010/main" Requires="a14">
        <xdr:graphicFrame macro="">
          <xdr:nvGraphicFramePr>
            <xdr:cNvPr id="6" name="Occupation">
              <a:extLst>
                <a:ext uri="{FF2B5EF4-FFF2-40B4-BE49-F238E27FC236}">
                  <a16:creationId xmlns:a16="http://schemas.microsoft.com/office/drawing/2014/main" id="{9127FDA2-7D67-37E2-02BA-D434D4BE47FF}"/>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8458200" y="1880353"/>
              <a:ext cx="1828800" cy="1563715"/>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472268</xdr:colOff>
      <xdr:row>5</xdr:row>
      <xdr:rowOff>126032</xdr:rowOff>
    </xdr:from>
    <xdr:to>
      <xdr:col>16</xdr:col>
      <xdr:colOff>460644</xdr:colOff>
      <xdr:row>10</xdr:row>
      <xdr:rowOff>118390</xdr:rowOff>
    </xdr:to>
    <mc:AlternateContent xmlns:mc="http://schemas.openxmlformats.org/markup-compatibility/2006">
      <mc:Choice xmlns:a14="http://schemas.microsoft.com/office/drawing/2010/main" Requires="a14">
        <xdr:graphicFrame macro="">
          <xdr:nvGraphicFramePr>
            <xdr:cNvPr id="7" name="Gender">
              <a:extLst>
                <a:ext uri="{FF2B5EF4-FFF2-40B4-BE49-F238E27FC236}">
                  <a16:creationId xmlns:a16="http://schemas.microsoft.com/office/drawing/2014/main" id="{1815DF8D-5E18-704E-538B-A7220CA7C78F}"/>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8447437" y="933235"/>
              <a:ext cx="1828800" cy="799562"/>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9</xdr:col>
      <xdr:colOff>0</xdr:colOff>
      <xdr:row>0</xdr:row>
      <xdr:rowOff>0</xdr:rowOff>
    </xdr:from>
    <xdr:to>
      <xdr:col>16</xdr:col>
      <xdr:colOff>317500</xdr:colOff>
      <xdr:row>16</xdr:row>
      <xdr:rowOff>130629</xdr:rowOff>
    </xdr:to>
    <xdr:graphicFrame macro="">
      <xdr:nvGraphicFramePr>
        <xdr:cNvPr id="4" name="Chart 3">
          <a:extLst>
            <a:ext uri="{FF2B5EF4-FFF2-40B4-BE49-F238E27FC236}">
              <a16:creationId xmlns:a16="http://schemas.microsoft.com/office/drawing/2014/main" id="{1C554B86-12AB-44A5-9621-C96B218B05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0</xdr:row>
      <xdr:rowOff>0</xdr:rowOff>
    </xdr:from>
    <xdr:to>
      <xdr:col>7</xdr:col>
      <xdr:colOff>317500</xdr:colOff>
      <xdr:row>16</xdr:row>
      <xdr:rowOff>130629</xdr:rowOff>
    </xdr:to>
    <xdr:graphicFrame macro="">
      <xdr:nvGraphicFramePr>
        <xdr:cNvPr id="5" name="Chart 4">
          <a:extLst>
            <a:ext uri="{FF2B5EF4-FFF2-40B4-BE49-F238E27FC236}">
              <a16:creationId xmlns:a16="http://schemas.microsoft.com/office/drawing/2014/main" id="{971566CD-A1AB-45C9-A3A9-A8B91411F6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19</xdr:row>
      <xdr:rowOff>0</xdr:rowOff>
    </xdr:from>
    <xdr:to>
      <xdr:col>7</xdr:col>
      <xdr:colOff>317500</xdr:colOff>
      <xdr:row>35</xdr:row>
      <xdr:rowOff>130629</xdr:rowOff>
    </xdr:to>
    <xdr:graphicFrame macro="">
      <xdr:nvGraphicFramePr>
        <xdr:cNvPr id="6" name="Chart 5">
          <a:extLst>
            <a:ext uri="{FF2B5EF4-FFF2-40B4-BE49-F238E27FC236}">
              <a16:creationId xmlns:a16="http://schemas.microsoft.com/office/drawing/2014/main" id="{C77CD0C3-A027-4A42-905E-C7D22F8E2B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0</xdr:colOff>
      <xdr:row>19</xdr:row>
      <xdr:rowOff>-1</xdr:rowOff>
    </xdr:from>
    <xdr:to>
      <xdr:col>16</xdr:col>
      <xdr:colOff>317500</xdr:colOff>
      <xdr:row>37</xdr:row>
      <xdr:rowOff>9072</xdr:rowOff>
    </xdr:to>
    <xdr:graphicFrame macro="">
      <xdr:nvGraphicFramePr>
        <xdr:cNvPr id="7" name="Chart 6">
          <a:extLst>
            <a:ext uri="{FF2B5EF4-FFF2-40B4-BE49-F238E27FC236}">
              <a16:creationId xmlns:a16="http://schemas.microsoft.com/office/drawing/2014/main" id="{51B4F234-61BE-4133-9B9C-71BC3E2A64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18</xdr:col>
      <xdr:colOff>0</xdr:colOff>
      <xdr:row>0</xdr:row>
      <xdr:rowOff>0</xdr:rowOff>
    </xdr:from>
    <xdr:to>
      <xdr:col>25</xdr:col>
      <xdr:colOff>288637</xdr:colOff>
      <xdr:row>18</xdr:row>
      <xdr:rowOff>92363</xdr:rowOff>
    </xdr:to>
    <xdr:graphicFrame macro="">
      <xdr:nvGraphicFramePr>
        <xdr:cNvPr id="8" name="Chart 7">
          <a:extLst>
            <a:ext uri="{FF2B5EF4-FFF2-40B4-BE49-F238E27FC236}">
              <a16:creationId xmlns:a16="http://schemas.microsoft.com/office/drawing/2014/main" id="{E28B3192-A91E-486E-9BD0-F3A8AE726D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18</xdr:col>
      <xdr:colOff>0</xdr:colOff>
      <xdr:row>19</xdr:row>
      <xdr:rowOff>-1</xdr:rowOff>
    </xdr:from>
    <xdr:to>
      <xdr:col>25</xdr:col>
      <xdr:colOff>288637</xdr:colOff>
      <xdr:row>37</xdr:row>
      <xdr:rowOff>23090</xdr:rowOff>
    </xdr:to>
    <xdr:graphicFrame macro="">
      <xdr:nvGraphicFramePr>
        <xdr:cNvPr id="9" name="Chart 8">
          <a:extLst>
            <a:ext uri="{FF2B5EF4-FFF2-40B4-BE49-F238E27FC236}">
              <a16:creationId xmlns:a16="http://schemas.microsoft.com/office/drawing/2014/main" id="{E1BFEF62-32C0-44DF-B087-659813FD93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snaeni Nur Falah" refreshedDate="44812.683571643516" createdVersion="8" refreshedVersion="8" minRefreshableVersion="3" recordCount="216" xr:uid="{E8B63A0D-F2FF-443D-9929-B9BD1BB51DB1}">
  <cacheSource type="worksheet">
    <worksheetSource ref="A1:G217" sheet="Cleansing"/>
  </cacheSource>
  <cacheFields count="7">
    <cacheField name="ID" numFmtId="0">
      <sharedItems containsSemiMixedTypes="0" containsString="0" containsNumber="1" containsInteger="1" minValue="1" maxValue="216" count="216">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n v="214"/>
        <n v="215"/>
        <n v="216"/>
      </sharedItems>
    </cacheField>
    <cacheField name="Gender" numFmtId="0">
      <sharedItems count="2">
        <s v="Male"/>
        <s v="Female"/>
      </sharedItems>
    </cacheField>
    <cacheField name="Age" numFmtId="49">
      <sharedItems count="4">
        <s v="21-30"/>
        <s v="31-40"/>
        <s v="&lt;20"/>
        <s v="&gt;40"/>
      </sharedItems>
    </cacheField>
    <cacheField name="Occupation" numFmtId="0">
      <sharedItems count="5">
        <s v="Student"/>
        <s v="Private Employee"/>
        <s v="Entrepreneur"/>
        <s v="Others"/>
        <s v="Government Employee"/>
      </sharedItems>
    </cacheField>
    <cacheField name="Experience (Month/s)" numFmtId="49">
      <sharedItems count="4">
        <s v="6-12"/>
        <s v="&lt;6"/>
        <s v="12-24"/>
        <s v="&gt;24"/>
      </sharedItems>
    </cacheField>
    <cacheField name="Frequency" numFmtId="0">
      <sharedItems count="4">
        <s v="≥ once a day"/>
        <s v="&lt; once a week"/>
        <s v="&gt; once a week"/>
        <s v="once a week"/>
      </sharedItems>
    </cacheField>
    <cacheField name="Purpose" numFmtId="0">
      <sharedItems count="3">
        <s v="Both"/>
        <s v="Crypto's Trading"/>
        <s v="Investment"/>
      </sharedItems>
    </cacheField>
  </cacheFields>
  <extLst>
    <ext xmlns:x14="http://schemas.microsoft.com/office/spreadsheetml/2009/9/main" uri="{725AE2AE-9491-48be-B2B4-4EB974FC3084}">
      <x14:pivotCacheDefinition pivotCacheId="72958918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6">
  <r>
    <x v="0"/>
    <x v="0"/>
    <x v="0"/>
    <x v="0"/>
    <x v="0"/>
    <x v="0"/>
    <x v="0"/>
  </r>
  <r>
    <x v="1"/>
    <x v="0"/>
    <x v="0"/>
    <x v="1"/>
    <x v="0"/>
    <x v="0"/>
    <x v="0"/>
  </r>
  <r>
    <x v="2"/>
    <x v="0"/>
    <x v="0"/>
    <x v="1"/>
    <x v="0"/>
    <x v="1"/>
    <x v="1"/>
  </r>
  <r>
    <x v="3"/>
    <x v="0"/>
    <x v="0"/>
    <x v="0"/>
    <x v="1"/>
    <x v="2"/>
    <x v="2"/>
  </r>
  <r>
    <x v="4"/>
    <x v="0"/>
    <x v="0"/>
    <x v="1"/>
    <x v="1"/>
    <x v="0"/>
    <x v="2"/>
  </r>
  <r>
    <x v="5"/>
    <x v="0"/>
    <x v="0"/>
    <x v="0"/>
    <x v="2"/>
    <x v="1"/>
    <x v="0"/>
  </r>
  <r>
    <x v="6"/>
    <x v="0"/>
    <x v="0"/>
    <x v="0"/>
    <x v="0"/>
    <x v="2"/>
    <x v="0"/>
  </r>
  <r>
    <x v="7"/>
    <x v="0"/>
    <x v="0"/>
    <x v="0"/>
    <x v="0"/>
    <x v="1"/>
    <x v="2"/>
  </r>
  <r>
    <x v="8"/>
    <x v="0"/>
    <x v="0"/>
    <x v="1"/>
    <x v="2"/>
    <x v="2"/>
    <x v="0"/>
  </r>
  <r>
    <x v="9"/>
    <x v="0"/>
    <x v="0"/>
    <x v="1"/>
    <x v="0"/>
    <x v="0"/>
    <x v="1"/>
  </r>
  <r>
    <x v="10"/>
    <x v="0"/>
    <x v="1"/>
    <x v="2"/>
    <x v="2"/>
    <x v="3"/>
    <x v="0"/>
  </r>
  <r>
    <x v="11"/>
    <x v="1"/>
    <x v="1"/>
    <x v="2"/>
    <x v="1"/>
    <x v="3"/>
    <x v="0"/>
  </r>
  <r>
    <x v="12"/>
    <x v="1"/>
    <x v="1"/>
    <x v="2"/>
    <x v="0"/>
    <x v="3"/>
    <x v="2"/>
  </r>
  <r>
    <x v="13"/>
    <x v="1"/>
    <x v="1"/>
    <x v="3"/>
    <x v="2"/>
    <x v="1"/>
    <x v="0"/>
  </r>
  <r>
    <x v="14"/>
    <x v="1"/>
    <x v="2"/>
    <x v="0"/>
    <x v="1"/>
    <x v="2"/>
    <x v="1"/>
  </r>
  <r>
    <x v="15"/>
    <x v="0"/>
    <x v="2"/>
    <x v="0"/>
    <x v="0"/>
    <x v="3"/>
    <x v="2"/>
  </r>
  <r>
    <x v="16"/>
    <x v="0"/>
    <x v="0"/>
    <x v="3"/>
    <x v="1"/>
    <x v="1"/>
    <x v="0"/>
  </r>
  <r>
    <x v="17"/>
    <x v="1"/>
    <x v="0"/>
    <x v="1"/>
    <x v="2"/>
    <x v="1"/>
    <x v="1"/>
  </r>
  <r>
    <x v="18"/>
    <x v="0"/>
    <x v="0"/>
    <x v="0"/>
    <x v="1"/>
    <x v="1"/>
    <x v="0"/>
  </r>
  <r>
    <x v="19"/>
    <x v="1"/>
    <x v="2"/>
    <x v="0"/>
    <x v="1"/>
    <x v="1"/>
    <x v="1"/>
  </r>
  <r>
    <x v="20"/>
    <x v="1"/>
    <x v="2"/>
    <x v="0"/>
    <x v="1"/>
    <x v="1"/>
    <x v="1"/>
  </r>
  <r>
    <x v="21"/>
    <x v="0"/>
    <x v="2"/>
    <x v="0"/>
    <x v="1"/>
    <x v="1"/>
    <x v="0"/>
  </r>
  <r>
    <x v="22"/>
    <x v="1"/>
    <x v="0"/>
    <x v="0"/>
    <x v="1"/>
    <x v="0"/>
    <x v="2"/>
  </r>
  <r>
    <x v="23"/>
    <x v="0"/>
    <x v="0"/>
    <x v="2"/>
    <x v="0"/>
    <x v="0"/>
    <x v="2"/>
  </r>
  <r>
    <x v="24"/>
    <x v="1"/>
    <x v="2"/>
    <x v="0"/>
    <x v="1"/>
    <x v="3"/>
    <x v="2"/>
  </r>
  <r>
    <x v="25"/>
    <x v="1"/>
    <x v="2"/>
    <x v="2"/>
    <x v="1"/>
    <x v="3"/>
    <x v="1"/>
  </r>
  <r>
    <x v="26"/>
    <x v="0"/>
    <x v="2"/>
    <x v="0"/>
    <x v="1"/>
    <x v="0"/>
    <x v="2"/>
  </r>
  <r>
    <x v="27"/>
    <x v="0"/>
    <x v="0"/>
    <x v="0"/>
    <x v="1"/>
    <x v="0"/>
    <x v="0"/>
  </r>
  <r>
    <x v="28"/>
    <x v="1"/>
    <x v="0"/>
    <x v="1"/>
    <x v="3"/>
    <x v="0"/>
    <x v="0"/>
  </r>
  <r>
    <x v="29"/>
    <x v="1"/>
    <x v="2"/>
    <x v="0"/>
    <x v="1"/>
    <x v="0"/>
    <x v="1"/>
  </r>
  <r>
    <x v="30"/>
    <x v="1"/>
    <x v="2"/>
    <x v="0"/>
    <x v="1"/>
    <x v="2"/>
    <x v="1"/>
  </r>
  <r>
    <x v="31"/>
    <x v="1"/>
    <x v="3"/>
    <x v="3"/>
    <x v="1"/>
    <x v="1"/>
    <x v="0"/>
  </r>
  <r>
    <x v="32"/>
    <x v="0"/>
    <x v="0"/>
    <x v="0"/>
    <x v="1"/>
    <x v="1"/>
    <x v="1"/>
  </r>
  <r>
    <x v="33"/>
    <x v="1"/>
    <x v="2"/>
    <x v="0"/>
    <x v="1"/>
    <x v="2"/>
    <x v="0"/>
  </r>
  <r>
    <x v="34"/>
    <x v="1"/>
    <x v="0"/>
    <x v="1"/>
    <x v="1"/>
    <x v="0"/>
    <x v="1"/>
  </r>
  <r>
    <x v="35"/>
    <x v="1"/>
    <x v="0"/>
    <x v="3"/>
    <x v="2"/>
    <x v="3"/>
    <x v="0"/>
  </r>
  <r>
    <x v="36"/>
    <x v="1"/>
    <x v="0"/>
    <x v="3"/>
    <x v="0"/>
    <x v="1"/>
    <x v="0"/>
  </r>
  <r>
    <x v="37"/>
    <x v="1"/>
    <x v="0"/>
    <x v="0"/>
    <x v="2"/>
    <x v="2"/>
    <x v="2"/>
  </r>
  <r>
    <x v="38"/>
    <x v="0"/>
    <x v="0"/>
    <x v="0"/>
    <x v="1"/>
    <x v="2"/>
    <x v="1"/>
  </r>
  <r>
    <x v="39"/>
    <x v="1"/>
    <x v="2"/>
    <x v="0"/>
    <x v="1"/>
    <x v="2"/>
    <x v="1"/>
  </r>
  <r>
    <x v="40"/>
    <x v="0"/>
    <x v="0"/>
    <x v="1"/>
    <x v="2"/>
    <x v="3"/>
    <x v="0"/>
  </r>
  <r>
    <x v="41"/>
    <x v="0"/>
    <x v="3"/>
    <x v="3"/>
    <x v="2"/>
    <x v="3"/>
    <x v="0"/>
  </r>
  <r>
    <x v="42"/>
    <x v="0"/>
    <x v="0"/>
    <x v="3"/>
    <x v="2"/>
    <x v="3"/>
    <x v="0"/>
  </r>
  <r>
    <x v="43"/>
    <x v="0"/>
    <x v="1"/>
    <x v="2"/>
    <x v="2"/>
    <x v="3"/>
    <x v="0"/>
  </r>
  <r>
    <x v="44"/>
    <x v="1"/>
    <x v="1"/>
    <x v="1"/>
    <x v="0"/>
    <x v="1"/>
    <x v="1"/>
  </r>
  <r>
    <x v="45"/>
    <x v="0"/>
    <x v="1"/>
    <x v="1"/>
    <x v="2"/>
    <x v="3"/>
    <x v="1"/>
  </r>
  <r>
    <x v="46"/>
    <x v="1"/>
    <x v="0"/>
    <x v="3"/>
    <x v="2"/>
    <x v="1"/>
    <x v="1"/>
  </r>
  <r>
    <x v="47"/>
    <x v="1"/>
    <x v="1"/>
    <x v="2"/>
    <x v="2"/>
    <x v="1"/>
    <x v="0"/>
  </r>
  <r>
    <x v="48"/>
    <x v="1"/>
    <x v="0"/>
    <x v="4"/>
    <x v="2"/>
    <x v="2"/>
    <x v="0"/>
  </r>
  <r>
    <x v="49"/>
    <x v="1"/>
    <x v="0"/>
    <x v="3"/>
    <x v="0"/>
    <x v="3"/>
    <x v="1"/>
  </r>
  <r>
    <x v="50"/>
    <x v="1"/>
    <x v="1"/>
    <x v="2"/>
    <x v="0"/>
    <x v="1"/>
    <x v="1"/>
  </r>
  <r>
    <x v="51"/>
    <x v="1"/>
    <x v="1"/>
    <x v="4"/>
    <x v="1"/>
    <x v="3"/>
    <x v="1"/>
  </r>
  <r>
    <x v="52"/>
    <x v="0"/>
    <x v="1"/>
    <x v="3"/>
    <x v="2"/>
    <x v="1"/>
    <x v="1"/>
  </r>
  <r>
    <x v="53"/>
    <x v="0"/>
    <x v="1"/>
    <x v="3"/>
    <x v="2"/>
    <x v="3"/>
    <x v="2"/>
  </r>
  <r>
    <x v="54"/>
    <x v="0"/>
    <x v="0"/>
    <x v="4"/>
    <x v="1"/>
    <x v="1"/>
    <x v="1"/>
  </r>
  <r>
    <x v="55"/>
    <x v="1"/>
    <x v="0"/>
    <x v="2"/>
    <x v="2"/>
    <x v="3"/>
    <x v="0"/>
  </r>
  <r>
    <x v="56"/>
    <x v="1"/>
    <x v="0"/>
    <x v="1"/>
    <x v="1"/>
    <x v="0"/>
    <x v="1"/>
  </r>
  <r>
    <x v="57"/>
    <x v="1"/>
    <x v="0"/>
    <x v="1"/>
    <x v="1"/>
    <x v="1"/>
    <x v="1"/>
  </r>
  <r>
    <x v="58"/>
    <x v="0"/>
    <x v="1"/>
    <x v="1"/>
    <x v="0"/>
    <x v="1"/>
    <x v="1"/>
  </r>
  <r>
    <x v="59"/>
    <x v="0"/>
    <x v="1"/>
    <x v="1"/>
    <x v="0"/>
    <x v="3"/>
    <x v="1"/>
  </r>
  <r>
    <x v="60"/>
    <x v="1"/>
    <x v="0"/>
    <x v="2"/>
    <x v="0"/>
    <x v="3"/>
    <x v="1"/>
  </r>
  <r>
    <x v="61"/>
    <x v="0"/>
    <x v="1"/>
    <x v="1"/>
    <x v="1"/>
    <x v="2"/>
    <x v="1"/>
  </r>
  <r>
    <x v="62"/>
    <x v="0"/>
    <x v="1"/>
    <x v="3"/>
    <x v="0"/>
    <x v="1"/>
    <x v="1"/>
  </r>
  <r>
    <x v="63"/>
    <x v="1"/>
    <x v="0"/>
    <x v="0"/>
    <x v="1"/>
    <x v="1"/>
    <x v="1"/>
  </r>
  <r>
    <x v="64"/>
    <x v="1"/>
    <x v="0"/>
    <x v="0"/>
    <x v="1"/>
    <x v="3"/>
    <x v="1"/>
  </r>
  <r>
    <x v="65"/>
    <x v="0"/>
    <x v="0"/>
    <x v="3"/>
    <x v="0"/>
    <x v="3"/>
    <x v="2"/>
  </r>
  <r>
    <x v="66"/>
    <x v="1"/>
    <x v="1"/>
    <x v="1"/>
    <x v="0"/>
    <x v="3"/>
    <x v="0"/>
  </r>
  <r>
    <x v="67"/>
    <x v="0"/>
    <x v="0"/>
    <x v="1"/>
    <x v="0"/>
    <x v="1"/>
    <x v="1"/>
  </r>
  <r>
    <x v="68"/>
    <x v="0"/>
    <x v="0"/>
    <x v="1"/>
    <x v="2"/>
    <x v="1"/>
    <x v="1"/>
  </r>
  <r>
    <x v="69"/>
    <x v="1"/>
    <x v="0"/>
    <x v="2"/>
    <x v="0"/>
    <x v="3"/>
    <x v="1"/>
  </r>
  <r>
    <x v="70"/>
    <x v="0"/>
    <x v="1"/>
    <x v="1"/>
    <x v="0"/>
    <x v="3"/>
    <x v="0"/>
  </r>
  <r>
    <x v="71"/>
    <x v="1"/>
    <x v="0"/>
    <x v="1"/>
    <x v="1"/>
    <x v="1"/>
    <x v="0"/>
  </r>
  <r>
    <x v="72"/>
    <x v="0"/>
    <x v="1"/>
    <x v="1"/>
    <x v="0"/>
    <x v="3"/>
    <x v="0"/>
  </r>
  <r>
    <x v="73"/>
    <x v="0"/>
    <x v="0"/>
    <x v="3"/>
    <x v="2"/>
    <x v="1"/>
    <x v="1"/>
  </r>
  <r>
    <x v="74"/>
    <x v="0"/>
    <x v="0"/>
    <x v="2"/>
    <x v="2"/>
    <x v="3"/>
    <x v="0"/>
  </r>
  <r>
    <x v="75"/>
    <x v="1"/>
    <x v="0"/>
    <x v="3"/>
    <x v="0"/>
    <x v="3"/>
    <x v="1"/>
  </r>
  <r>
    <x v="76"/>
    <x v="0"/>
    <x v="0"/>
    <x v="2"/>
    <x v="2"/>
    <x v="1"/>
    <x v="0"/>
  </r>
  <r>
    <x v="77"/>
    <x v="1"/>
    <x v="1"/>
    <x v="0"/>
    <x v="2"/>
    <x v="3"/>
    <x v="1"/>
  </r>
  <r>
    <x v="78"/>
    <x v="0"/>
    <x v="0"/>
    <x v="1"/>
    <x v="2"/>
    <x v="2"/>
    <x v="1"/>
  </r>
  <r>
    <x v="79"/>
    <x v="0"/>
    <x v="0"/>
    <x v="1"/>
    <x v="2"/>
    <x v="3"/>
    <x v="1"/>
  </r>
  <r>
    <x v="80"/>
    <x v="1"/>
    <x v="2"/>
    <x v="0"/>
    <x v="2"/>
    <x v="2"/>
    <x v="1"/>
  </r>
  <r>
    <x v="81"/>
    <x v="0"/>
    <x v="0"/>
    <x v="2"/>
    <x v="2"/>
    <x v="2"/>
    <x v="0"/>
  </r>
  <r>
    <x v="82"/>
    <x v="0"/>
    <x v="1"/>
    <x v="1"/>
    <x v="0"/>
    <x v="3"/>
    <x v="1"/>
  </r>
  <r>
    <x v="83"/>
    <x v="1"/>
    <x v="0"/>
    <x v="0"/>
    <x v="1"/>
    <x v="1"/>
    <x v="1"/>
  </r>
  <r>
    <x v="84"/>
    <x v="0"/>
    <x v="0"/>
    <x v="1"/>
    <x v="0"/>
    <x v="3"/>
    <x v="0"/>
  </r>
  <r>
    <x v="85"/>
    <x v="0"/>
    <x v="0"/>
    <x v="2"/>
    <x v="2"/>
    <x v="2"/>
    <x v="1"/>
  </r>
  <r>
    <x v="86"/>
    <x v="0"/>
    <x v="1"/>
    <x v="1"/>
    <x v="2"/>
    <x v="1"/>
    <x v="1"/>
  </r>
  <r>
    <x v="87"/>
    <x v="0"/>
    <x v="1"/>
    <x v="4"/>
    <x v="3"/>
    <x v="3"/>
    <x v="1"/>
  </r>
  <r>
    <x v="88"/>
    <x v="0"/>
    <x v="0"/>
    <x v="1"/>
    <x v="2"/>
    <x v="1"/>
    <x v="1"/>
  </r>
  <r>
    <x v="89"/>
    <x v="0"/>
    <x v="0"/>
    <x v="1"/>
    <x v="0"/>
    <x v="3"/>
    <x v="0"/>
  </r>
  <r>
    <x v="90"/>
    <x v="1"/>
    <x v="0"/>
    <x v="1"/>
    <x v="1"/>
    <x v="2"/>
    <x v="0"/>
  </r>
  <r>
    <x v="91"/>
    <x v="0"/>
    <x v="0"/>
    <x v="2"/>
    <x v="2"/>
    <x v="3"/>
    <x v="1"/>
  </r>
  <r>
    <x v="92"/>
    <x v="0"/>
    <x v="1"/>
    <x v="2"/>
    <x v="0"/>
    <x v="2"/>
    <x v="1"/>
  </r>
  <r>
    <x v="93"/>
    <x v="0"/>
    <x v="0"/>
    <x v="1"/>
    <x v="0"/>
    <x v="2"/>
    <x v="1"/>
  </r>
  <r>
    <x v="94"/>
    <x v="1"/>
    <x v="0"/>
    <x v="1"/>
    <x v="0"/>
    <x v="2"/>
    <x v="1"/>
  </r>
  <r>
    <x v="95"/>
    <x v="0"/>
    <x v="1"/>
    <x v="4"/>
    <x v="0"/>
    <x v="2"/>
    <x v="1"/>
  </r>
  <r>
    <x v="96"/>
    <x v="0"/>
    <x v="1"/>
    <x v="1"/>
    <x v="1"/>
    <x v="1"/>
    <x v="2"/>
  </r>
  <r>
    <x v="97"/>
    <x v="0"/>
    <x v="1"/>
    <x v="2"/>
    <x v="1"/>
    <x v="0"/>
    <x v="0"/>
  </r>
  <r>
    <x v="98"/>
    <x v="0"/>
    <x v="1"/>
    <x v="1"/>
    <x v="0"/>
    <x v="2"/>
    <x v="1"/>
  </r>
  <r>
    <x v="99"/>
    <x v="0"/>
    <x v="0"/>
    <x v="1"/>
    <x v="2"/>
    <x v="3"/>
    <x v="1"/>
  </r>
  <r>
    <x v="100"/>
    <x v="0"/>
    <x v="0"/>
    <x v="1"/>
    <x v="0"/>
    <x v="2"/>
    <x v="0"/>
  </r>
  <r>
    <x v="101"/>
    <x v="0"/>
    <x v="0"/>
    <x v="1"/>
    <x v="2"/>
    <x v="3"/>
    <x v="1"/>
  </r>
  <r>
    <x v="102"/>
    <x v="1"/>
    <x v="0"/>
    <x v="1"/>
    <x v="1"/>
    <x v="1"/>
    <x v="0"/>
  </r>
  <r>
    <x v="103"/>
    <x v="0"/>
    <x v="0"/>
    <x v="2"/>
    <x v="2"/>
    <x v="3"/>
    <x v="0"/>
  </r>
  <r>
    <x v="104"/>
    <x v="1"/>
    <x v="0"/>
    <x v="1"/>
    <x v="2"/>
    <x v="0"/>
    <x v="0"/>
  </r>
  <r>
    <x v="105"/>
    <x v="0"/>
    <x v="1"/>
    <x v="2"/>
    <x v="2"/>
    <x v="3"/>
    <x v="1"/>
  </r>
  <r>
    <x v="106"/>
    <x v="1"/>
    <x v="0"/>
    <x v="1"/>
    <x v="3"/>
    <x v="2"/>
    <x v="0"/>
  </r>
  <r>
    <x v="107"/>
    <x v="1"/>
    <x v="2"/>
    <x v="0"/>
    <x v="1"/>
    <x v="3"/>
    <x v="1"/>
  </r>
  <r>
    <x v="108"/>
    <x v="0"/>
    <x v="0"/>
    <x v="2"/>
    <x v="0"/>
    <x v="2"/>
    <x v="1"/>
  </r>
  <r>
    <x v="109"/>
    <x v="0"/>
    <x v="0"/>
    <x v="3"/>
    <x v="2"/>
    <x v="2"/>
    <x v="2"/>
  </r>
  <r>
    <x v="110"/>
    <x v="0"/>
    <x v="0"/>
    <x v="0"/>
    <x v="1"/>
    <x v="0"/>
    <x v="1"/>
  </r>
  <r>
    <x v="111"/>
    <x v="0"/>
    <x v="0"/>
    <x v="2"/>
    <x v="1"/>
    <x v="0"/>
    <x v="0"/>
  </r>
  <r>
    <x v="112"/>
    <x v="0"/>
    <x v="1"/>
    <x v="1"/>
    <x v="2"/>
    <x v="1"/>
    <x v="0"/>
  </r>
  <r>
    <x v="113"/>
    <x v="0"/>
    <x v="1"/>
    <x v="1"/>
    <x v="1"/>
    <x v="3"/>
    <x v="0"/>
  </r>
  <r>
    <x v="114"/>
    <x v="0"/>
    <x v="0"/>
    <x v="1"/>
    <x v="1"/>
    <x v="1"/>
    <x v="1"/>
  </r>
  <r>
    <x v="115"/>
    <x v="0"/>
    <x v="2"/>
    <x v="0"/>
    <x v="2"/>
    <x v="0"/>
    <x v="1"/>
  </r>
  <r>
    <x v="116"/>
    <x v="0"/>
    <x v="0"/>
    <x v="0"/>
    <x v="1"/>
    <x v="0"/>
    <x v="1"/>
  </r>
  <r>
    <x v="117"/>
    <x v="0"/>
    <x v="0"/>
    <x v="1"/>
    <x v="1"/>
    <x v="2"/>
    <x v="0"/>
  </r>
  <r>
    <x v="118"/>
    <x v="1"/>
    <x v="3"/>
    <x v="3"/>
    <x v="1"/>
    <x v="1"/>
    <x v="1"/>
  </r>
  <r>
    <x v="119"/>
    <x v="0"/>
    <x v="0"/>
    <x v="1"/>
    <x v="1"/>
    <x v="0"/>
    <x v="1"/>
  </r>
  <r>
    <x v="120"/>
    <x v="1"/>
    <x v="1"/>
    <x v="3"/>
    <x v="1"/>
    <x v="1"/>
    <x v="1"/>
  </r>
  <r>
    <x v="121"/>
    <x v="1"/>
    <x v="0"/>
    <x v="3"/>
    <x v="1"/>
    <x v="1"/>
    <x v="0"/>
  </r>
  <r>
    <x v="122"/>
    <x v="0"/>
    <x v="0"/>
    <x v="2"/>
    <x v="1"/>
    <x v="0"/>
    <x v="1"/>
  </r>
  <r>
    <x v="123"/>
    <x v="1"/>
    <x v="0"/>
    <x v="2"/>
    <x v="2"/>
    <x v="1"/>
    <x v="0"/>
  </r>
  <r>
    <x v="124"/>
    <x v="1"/>
    <x v="0"/>
    <x v="3"/>
    <x v="1"/>
    <x v="1"/>
    <x v="1"/>
  </r>
  <r>
    <x v="125"/>
    <x v="0"/>
    <x v="1"/>
    <x v="3"/>
    <x v="0"/>
    <x v="1"/>
    <x v="0"/>
  </r>
  <r>
    <x v="126"/>
    <x v="1"/>
    <x v="1"/>
    <x v="3"/>
    <x v="1"/>
    <x v="3"/>
    <x v="1"/>
  </r>
  <r>
    <x v="127"/>
    <x v="0"/>
    <x v="0"/>
    <x v="2"/>
    <x v="0"/>
    <x v="0"/>
    <x v="1"/>
  </r>
  <r>
    <x v="128"/>
    <x v="0"/>
    <x v="0"/>
    <x v="3"/>
    <x v="1"/>
    <x v="1"/>
    <x v="2"/>
  </r>
  <r>
    <x v="129"/>
    <x v="1"/>
    <x v="1"/>
    <x v="3"/>
    <x v="3"/>
    <x v="3"/>
    <x v="2"/>
  </r>
  <r>
    <x v="130"/>
    <x v="1"/>
    <x v="0"/>
    <x v="3"/>
    <x v="2"/>
    <x v="3"/>
    <x v="2"/>
  </r>
  <r>
    <x v="131"/>
    <x v="1"/>
    <x v="0"/>
    <x v="2"/>
    <x v="1"/>
    <x v="0"/>
    <x v="0"/>
  </r>
  <r>
    <x v="132"/>
    <x v="0"/>
    <x v="0"/>
    <x v="1"/>
    <x v="1"/>
    <x v="0"/>
    <x v="2"/>
  </r>
  <r>
    <x v="133"/>
    <x v="1"/>
    <x v="0"/>
    <x v="3"/>
    <x v="1"/>
    <x v="1"/>
    <x v="0"/>
  </r>
  <r>
    <x v="134"/>
    <x v="0"/>
    <x v="1"/>
    <x v="2"/>
    <x v="0"/>
    <x v="1"/>
    <x v="0"/>
  </r>
  <r>
    <x v="135"/>
    <x v="1"/>
    <x v="0"/>
    <x v="3"/>
    <x v="1"/>
    <x v="1"/>
    <x v="1"/>
  </r>
  <r>
    <x v="136"/>
    <x v="1"/>
    <x v="0"/>
    <x v="0"/>
    <x v="0"/>
    <x v="0"/>
    <x v="0"/>
  </r>
  <r>
    <x v="137"/>
    <x v="0"/>
    <x v="1"/>
    <x v="3"/>
    <x v="0"/>
    <x v="3"/>
    <x v="0"/>
  </r>
  <r>
    <x v="138"/>
    <x v="0"/>
    <x v="0"/>
    <x v="1"/>
    <x v="1"/>
    <x v="0"/>
    <x v="1"/>
  </r>
  <r>
    <x v="139"/>
    <x v="0"/>
    <x v="1"/>
    <x v="3"/>
    <x v="0"/>
    <x v="3"/>
    <x v="0"/>
  </r>
  <r>
    <x v="140"/>
    <x v="0"/>
    <x v="1"/>
    <x v="3"/>
    <x v="0"/>
    <x v="0"/>
    <x v="1"/>
  </r>
  <r>
    <x v="141"/>
    <x v="0"/>
    <x v="1"/>
    <x v="3"/>
    <x v="1"/>
    <x v="0"/>
    <x v="1"/>
  </r>
  <r>
    <x v="142"/>
    <x v="0"/>
    <x v="0"/>
    <x v="2"/>
    <x v="0"/>
    <x v="3"/>
    <x v="0"/>
  </r>
  <r>
    <x v="143"/>
    <x v="1"/>
    <x v="0"/>
    <x v="3"/>
    <x v="1"/>
    <x v="0"/>
    <x v="2"/>
  </r>
  <r>
    <x v="144"/>
    <x v="0"/>
    <x v="0"/>
    <x v="1"/>
    <x v="2"/>
    <x v="0"/>
    <x v="2"/>
  </r>
  <r>
    <x v="145"/>
    <x v="0"/>
    <x v="3"/>
    <x v="3"/>
    <x v="3"/>
    <x v="0"/>
    <x v="1"/>
  </r>
  <r>
    <x v="146"/>
    <x v="0"/>
    <x v="2"/>
    <x v="0"/>
    <x v="0"/>
    <x v="0"/>
    <x v="0"/>
  </r>
  <r>
    <x v="147"/>
    <x v="0"/>
    <x v="2"/>
    <x v="0"/>
    <x v="1"/>
    <x v="2"/>
    <x v="0"/>
  </r>
  <r>
    <x v="148"/>
    <x v="0"/>
    <x v="1"/>
    <x v="1"/>
    <x v="1"/>
    <x v="0"/>
    <x v="0"/>
  </r>
  <r>
    <x v="149"/>
    <x v="0"/>
    <x v="0"/>
    <x v="2"/>
    <x v="1"/>
    <x v="2"/>
    <x v="2"/>
  </r>
  <r>
    <x v="150"/>
    <x v="0"/>
    <x v="0"/>
    <x v="2"/>
    <x v="1"/>
    <x v="0"/>
    <x v="2"/>
  </r>
  <r>
    <x v="151"/>
    <x v="0"/>
    <x v="1"/>
    <x v="1"/>
    <x v="2"/>
    <x v="2"/>
    <x v="0"/>
  </r>
  <r>
    <x v="152"/>
    <x v="0"/>
    <x v="0"/>
    <x v="1"/>
    <x v="1"/>
    <x v="0"/>
    <x v="1"/>
  </r>
  <r>
    <x v="153"/>
    <x v="0"/>
    <x v="0"/>
    <x v="2"/>
    <x v="2"/>
    <x v="0"/>
    <x v="0"/>
  </r>
  <r>
    <x v="154"/>
    <x v="0"/>
    <x v="0"/>
    <x v="1"/>
    <x v="3"/>
    <x v="0"/>
    <x v="0"/>
  </r>
  <r>
    <x v="155"/>
    <x v="1"/>
    <x v="0"/>
    <x v="3"/>
    <x v="1"/>
    <x v="0"/>
    <x v="0"/>
  </r>
  <r>
    <x v="156"/>
    <x v="1"/>
    <x v="0"/>
    <x v="1"/>
    <x v="1"/>
    <x v="2"/>
    <x v="0"/>
  </r>
  <r>
    <x v="157"/>
    <x v="1"/>
    <x v="0"/>
    <x v="1"/>
    <x v="2"/>
    <x v="3"/>
    <x v="0"/>
  </r>
  <r>
    <x v="158"/>
    <x v="0"/>
    <x v="1"/>
    <x v="1"/>
    <x v="0"/>
    <x v="3"/>
    <x v="0"/>
  </r>
  <r>
    <x v="159"/>
    <x v="1"/>
    <x v="0"/>
    <x v="1"/>
    <x v="0"/>
    <x v="3"/>
    <x v="1"/>
  </r>
  <r>
    <x v="160"/>
    <x v="0"/>
    <x v="1"/>
    <x v="2"/>
    <x v="0"/>
    <x v="3"/>
    <x v="1"/>
  </r>
  <r>
    <x v="161"/>
    <x v="0"/>
    <x v="0"/>
    <x v="1"/>
    <x v="2"/>
    <x v="2"/>
    <x v="0"/>
  </r>
  <r>
    <x v="162"/>
    <x v="1"/>
    <x v="1"/>
    <x v="2"/>
    <x v="1"/>
    <x v="1"/>
    <x v="1"/>
  </r>
  <r>
    <x v="163"/>
    <x v="0"/>
    <x v="0"/>
    <x v="0"/>
    <x v="0"/>
    <x v="2"/>
    <x v="2"/>
  </r>
  <r>
    <x v="164"/>
    <x v="0"/>
    <x v="1"/>
    <x v="3"/>
    <x v="1"/>
    <x v="1"/>
    <x v="0"/>
  </r>
  <r>
    <x v="165"/>
    <x v="1"/>
    <x v="2"/>
    <x v="3"/>
    <x v="2"/>
    <x v="0"/>
    <x v="0"/>
  </r>
  <r>
    <x v="166"/>
    <x v="1"/>
    <x v="2"/>
    <x v="0"/>
    <x v="1"/>
    <x v="1"/>
    <x v="2"/>
  </r>
  <r>
    <x v="167"/>
    <x v="1"/>
    <x v="0"/>
    <x v="1"/>
    <x v="1"/>
    <x v="2"/>
    <x v="0"/>
  </r>
  <r>
    <x v="168"/>
    <x v="0"/>
    <x v="2"/>
    <x v="3"/>
    <x v="1"/>
    <x v="0"/>
    <x v="0"/>
  </r>
  <r>
    <x v="169"/>
    <x v="0"/>
    <x v="0"/>
    <x v="1"/>
    <x v="0"/>
    <x v="3"/>
    <x v="0"/>
  </r>
  <r>
    <x v="170"/>
    <x v="1"/>
    <x v="2"/>
    <x v="0"/>
    <x v="0"/>
    <x v="2"/>
    <x v="0"/>
  </r>
  <r>
    <x v="171"/>
    <x v="0"/>
    <x v="1"/>
    <x v="2"/>
    <x v="0"/>
    <x v="2"/>
    <x v="1"/>
  </r>
  <r>
    <x v="172"/>
    <x v="0"/>
    <x v="1"/>
    <x v="2"/>
    <x v="2"/>
    <x v="2"/>
    <x v="1"/>
  </r>
  <r>
    <x v="173"/>
    <x v="1"/>
    <x v="0"/>
    <x v="3"/>
    <x v="1"/>
    <x v="0"/>
    <x v="1"/>
  </r>
  <r>
    <x v="174"/>
    <x v="1"/>
    <x v="0"/>
    <x v="3"/>
    <x v="0"/>
    <x v="0"/>
    <x v="0"/>
  </r>
  <r>
    <x v="175"/>
    <x v="0"/>
    <x v="1"/>
    <x v="1"/>
    <x v="1"/>
    <x v="0"/>
    <x v="0"/>
  </r>
  <r>
    <x v="176"/>
    <x v="0"/>
    <x v="0"/>
    <x v="1"/>
    <x v="0"/>
    <x v="2"/>
    <x v="1"/>
  </r>
  <r>
    <x v="177"/>
    <x v="1"/>
    <x v="0"/>
    <x v="1"/>
    <x v="1"/>
    <x v="2"/>
    <x v="1"/>
  </r>
  <r>
    <x v="178"/>
    <x v="0"/>
    <x v="1"/>
    <x v="1"/>
    <x v="1"/>
    <x v="2"/>
    <x v="1"/>
  </r>
  <r>
    <x v="179"/>
    <x v="0"/>
    <x v="0"/>
    <x v="1"/>
    <x v="3"/>
    <x v="1"/>
    <x v="2"/>
  </r>
  <r>
    <x v="180"/>
    <x v="0"/>
    <x v="0"/>
    <x v="3"/>
    <x v="2"/>
    <x v="2"/>
    <x v="0"/>
  </r>
  <r>
    <x v="181"/>
    <x v="0"/>
    <x v="1"/>
    <x v="2"/>
    <x v="2"/>
    <x v="2"/>
    <x v="1"/>
  </r>
  <r>
    <x v="182"/>
    <x v="1"/>
    <x v="0"/>
    <x v="1"/>
    <x v="0"/>
    <x v="1"/>
    <x v="1"/>
  </r>
  <r>
    <x v="183"/>
    <x v="0"/>
    <x v="1"/>
    <x v="1"/>
    <x v="2"/>
    <x v="0"/>
    <x v="0"/>
  </r>
  <r>
    <x v="184"/>
    <x v="0"/>
    <x v="0"/>
    <x v="2"/>
    <x v="0"/>
    <x v="1"/>
    <x v="1"/>
  </r>
  <r>
    <x v="185"/>
    <x v="1"/>
    <x v="2"/>
    <x v="2"/>
    <x v="1"/>
    <x v="2"/>
    <x v="0"/>
  </r>
  <r>
    <x v="186"/>
    <x v="1"/>
    <x v="1"/>
    <x v="2"/>
    <x v="1"/>
    <x v="1"/>
    <x v="1"/>
  </r>
  <r>
    <x v="187"/>
    <x v="1"/>
    <x v="0"/>
    <x v="1"/>
    <x v="1"/>
    <x v="2"/>
    <x v="1"/>
  </r>
  <r>
    <x v="188"/>
    <x v="0"/>
    <x v="0"/>
    <x v="1"/>
    <x v="2"/>
    <x v="2"/>
    <x v="0"/>
  </r>
  <r>
    <x v="189"/>
    <x v="1"/>
    <x v="1"/>
    <x v="3"/>
    <x v="1"/>
    <x v="1"/>
    <x v="2"/>
  </r>
  <r>
    <x v="190"/>
    <x v="0"/>
    <x v="0"/>
    <x v="1"/>
    <x v="1"/>
    <x v="1"/>
    <x v="2"/>
  </r>
  <r>
    <x v="191"/>
    <x v="0"/>
    <x v="0"/>
    <x v="2"/>
    <x v="2"/>
    <x v="3"/>
    <x v="1"/>
  </r>
  <r>
    <x v="192"/>
    <x v="0"/>
    <x v="0"/>
    <x v="0"/>
    <x v="0"/>
    <x v="2"/>
    <x v="0"/>
  </r>
  <r>
    <x v="193"/>
    <x v="0"/>
    <x v="1"/>
    <x v="2"/>
    <x v="0"/>
    <x v="1"/>
    <x v="1"/>
  </r>
  <r>
    <x v="194"/>
    <x v="1"/>
    <x v="0"/>
    <x v="1"/>
    <x v="0"/>
    <x v="2"/>
    <x v="0"/>
  </r>
  <r>
    <x v="195"/>
    <x v="0"/>
    <x v="0"/>
    <x v="1"/>
    <x v="0"/>
    <x v="3"/>
    <x v="2"/>
  </r>
  <r>
    <x v="196"/>
    <x v="1"/>
    <x v="1"/>
    <x v="3"/>
    <x v="0"/>
    <x v="3"/>
    <x v="0"/>
  </r>
  <r>
    <x v="197"/>
    <x v="1"/>
    <x v="1"/>
    <x v="1"/>
    <x v="0"/>
    <x v="1"/>
    <x v="0"/>
  </r>
  <r>
    <x v="198"/>
    <x v="0"/>
    <x v="1"/>
    <x v="1"/>
    <x v="2"/>
    <x v="2"/>
    <x v="1"/>
  </r>
  <r>
    <x v="199"/>
    <x v="1"/>
    <x v="0"/>
    <x v="1"/>
    <x v="2"/>
    <x v="3"/>
    <x v="1"/>
  </r>
  <r>
    <x v="200"/>
    <x v="0"/>
    <x v="1"/>
    <x v="2"/>
    <x v="2"/>
    <x v="0"/>
    <x v="0"/>
  </r>
  <r>
    <x v="201"/>
    <x v="0"/>
    <x v="0"/>
    <x v="2"/>
    <x v="2"/>
    <x v="3"/>
    <x v="1"/>
  </r>
  <r>
    <x v="202"/>
    <x v="0"/>
    <x v="1"/>
    <x v="1"/>
    <x v="2"/>
    <x v="3"/>
    <x v="1"/>
  </r>
  <r>
    <x v="203"/>
    <x v="0"/>
    <x v="1"/>
    <x v="1"/>
    <x v="1"/>
    <x v="3"/>
    <x v="2"/>
  </r>
  <r>
    <x v="204"/>
    <x v="0"/>
    <x v="0"/>
    <x v="1"/>
    <x v="2"/>
    <x v="3"/>
    <x v="1"/>
  </r>
  <r>
    <x v="205"/>
    <x v="0"/>
    <x v="0"/>
    <x v="1"/>
    <x v="0"/>
    <x v="0"/>
    <x v="0"/>
  </r>
  <r>
    <x v="206"/>
    <x v="0"/>
    <x v="1"/>
    <x v="2"/>
    <x v="3"/>
    <x v="1"/>
    <x v="1"/>
  </r>
  <r>
    <x v="207"/>
    <x v="0"/>
    <x v="3"/>
    <x v="2"/>
    <x v="2"/>
    <x v="2"/>
    <x v="1"/>
  </r>
  <r>
    <x v="208"/>
    <x v="0"/>
    <x v="0"/>
    <x v="2"/>
    <x v="0"/>
    <x v="2"/>
    <x v="0"/>
  </r>
  <r>
    <x v="209"/>
    <x v="0"/>
    <x v="1"/>
    <x v="2"/>
    <x v="2"/>
    <x v="3"/>
    <x v="0"/>
  </r>
  <r>
    <x v="210"/>
    <x v="0"/>
    <x v="1"/>
    <x v="2"/>
    <x v="2"/>
    <x v="3"/>
    <x v="0"/>
  </r>
  <r>
    <x v="211"/>
    <x v="1"/>
    <x v="0"/>
    <x v="2"/>
    <x v="2"/>
    <x v="3"/>
    <x v="1"/>
  </r>
  <r>
    <x v="212"/>
    <x v="0"/>
    <x v="1"/>
    <x v="1"/>
    <x v="1"/>
    <x v="3"/>
    <x v="1"/>
  </r>
  <r>
    <x v="213"/>
    <x v="0"/>
    <x v="0"/>
    <x v="1"/>
    <x v="0"/>
    <x v="3"/>
    <x v="0"/>
  </r>
  <r>
    <x v="214"/>
    <x v="1"/>
    <x v="1"/>
    <x v="1"/>
    <x v="2"/>
    <x v="3"/>
    <x v="1"/>
  </r>
  <r>
    <x v="215"/>
    <x v="0"/>
    <x v="0"/>
    <x v="2"/>
    <x v="2"/>
    <x v="3"/>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F5D4AFE-BA87-4BA5-9308-75862B1ABBF1}" name="PivotTable7"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3:D49" firstHeaderRow="1" firstDataRow="2" firstDataCol="1"/>
  <pivotFields count="7">
    <pivotField showAll="0"/>
    <pivotField axis="axisCol" dataField="1" showAll="0">
      <items count="3">
        <item x="1"/>
        <item x="0"/>
        <item t="default"/>
      </items>
    </pivotField>
    <pivotField showAll="0"/>
    <pivotField showAll="0">
      <items count="6">
        <item x="2"/>
        <item x="4"/>
        <item x="3"/>
        <item x="1"/>
        <item x="0"/>
        <item t="default"/>
      </items>
    </pivotField>
    <pivotField showAll="0">
      <items count="5">
        <item x="1"/>
        <item x="0"/>
        <item x="2"/>
        <item x="3"/>
        <item t="default"/>
      </items>
    </pivotField>
    <pivotField axis="axisRow" showAll="0">
      <items count="5">
        <item x="0"/>
        <item x="2"/>
        <item x="3"/>
        <item x="1"/>
        <item t="default"/>
      </items>
    </pivotField>
    <pivotField showAll="0"/>
  </pivotFields>
  <rowFields count="1">
    <field x="5"/>
  </rowFields>
  <rowItems count="5">
    <i>
      <x/>
    </i>
    <i>
      <x v="1"/>
    </i>
    <i>
      <x v="2"/>
    </i>
    <i>
      <x v="3"/>
    </i>
    <i t="grand">
      <x/>
    </i>
  </rowItems>
  <colFields count="1">
    <field x="1"/>
  </colFields>
  <colItems count="3">
    <i>
      <x/>
    </i>
    <i>
      <x v="1"/>
    </i>
    <i t="grand">
      <x/>
    </i>
  </colItems>
  <dataFields count="1">
    <dataField name="Gender by Frequency" fld="1" subtotal="count" baseField="0" baseItem="0"/>
  </dataFields>
  <chartFormats count="6">
    <chartFormat chart="1" format="0" series="1">
      <pivotArea type="data" outline="0" fieldPosition="0">
        <references count="2">
          <reference field="4294967294" count="1" selected="0">
            <x v="0"/>
          </reference>
          <reference field="1" count="1" selected="0">
            <x v="0"/>
          </reference>
        </references>
      </pivotArea>
    </chartFormat>
    <chartFormat chart="1" format="1" series="1">
      <pivotArea type="data" outline="0" fieldPosition="0">
        <references count="2">
          <reference field="4294967294" count="1" selected="0">
            <x v="0"/>
          </reference>
          <reference field="1" count="1" selected="0">
            <x v="1"/>
          </reference>
        </references>
      </pivotArea>
    </chartFormat>
    <chartFormat chart="2" format="2" series="1">
      <pivotArea type="data" outline="0" fieldPosition="0">
        <references count="2">
          <reference field="4294967294" count="1" selected="0">
            <x v="0"/>
          </reference>
          <reference field="1" count="1" selected="0">
            <x v="0"/>
          </reference>
        </references>
      </pivotArea>
    </chartFormat>
    <chartFormat chart="2" format="3" series="1">
      <pivotArea type="data" outline="0" fieldPosition="0">
        <references count="2">
          <reference field="4294967294" count="1" selected="0">
            <x v="0"/>
          </reference>
          <reference field="1" count="1" selected="0">
            <x v="1"/>
          </reference>
        </references>
      </pivotArea>
    </chartFormat>
    <chartFormat chart="3" format="4" series="1">
      <pivotArea type="data" outline="0" fieldPosition="0">
        <references count="2">
          <reference field="4294967294" count="1" selected="0">
            <x v="0"/>
          </reference>
          <reference field="1" count="1" selected="0">
            <x v="0"/>
          </reference>
        </references>
      </pivotArea>
    </chartFormat>
    <chartFormat chart="3" format="5"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C404D28-816F-4254-A791-512C014E2B13}" name="PivotTable6"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2:D40" firstHeaderRow="1" firstDataRow="2" firstDataCol="1"/>
  <pivotFields count="7">
    <pivotField showAll="0"/>
    <pivotField axis="axisCol" dataField="1" showAll="0">
      <items count="3">
        <item x="1"/>
        <item x="0"/>
        <item t="default"/>
      </items>
    </pivotField>
    <pivotField showAll="0"/>
    <pivotField showAll="0">
      <items count="6">
        <item x="2"/>
        <item x="4"/>
        <item x="3"/>
        <item x="1"/>
        <item x="0"/>
        <item t="default"/>
      </items>
    </pivotField>
    <pivotField axis="axisRow" showAll="0">
      <items count="5">
        <item n="&lt;6 month" x="1"/>
        <item n="6-12 month" x="0"/>
        <item n="12-24 month" x="2"/>
        <item n="&gt;24 month" x="3"/>
        <item t="default"/>
      </items>
    </pivotField>
    <pivotField showAll="0"/>
    <pivotField axis="axisRow" showAll="0">
      <items count="4">
        <item x="1"/>
        <item x="2"/>
        <item x="0"/>
        <item t="default"/>
      </items>
    </pivotField>
  </pivotFields>
  <rowFields count="2">
    <field x="4"/>
    <field x="6"/>
  </rowFields>
  <rowItems count="17">
    <i>
      <x/>
    </i>
    <i r="1">
      <x/>
    </i>
    <i r="1">
      <x v="1"/>
    </i>
    <i r="1">
      <x v="2"/>
    </i>
    <i>
      <x v="1"/>
    </i>
    <i r="1">
      <x/>
    </i>
    <i r="1">
      <x v="1"/>
    </i>
    <i r="1">
      <x v="2"/>
    </i>
    <i>
      <x v="2"/>
    </i>
    <i r="1">
      <x/>
    </i>
    <i r="1">
      <x v="1"/>
    </i>
    <i r="1">
      <x v="2"/>
    </i>
    <i>
      <x v="3"/>
    </i>
    <i r="1">
      <x/>
    </i>
    <i r="1">
      <x v="1"/>
    </i>
    <i r="1">
      <x v="2"/>
    </i>
    <i t="grand">
      <x/>
    </i>
  </rowItems>
  <colFields count="1">
    <field x="1"/>
  </colFields>
  <colItems count="3">
    <i>
      <x/>
    </i>
    <i>
      <x v="1"/>
    </i>
    <i t="grand">
      <x/>
    </i>
  </colItems>
  <dataFields count="1">
    <dataField name="Experience by Gender" fld="1" subtotal="count" baseField="0" baseItem="0"/>
  </dataFields>
  <chartFormats count="4">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2" format="4" series="1">
      <pivotArea type="data" outline="0" fieldPosition="0">
        <references count="2">
          <reference field="4294967294" count="1" selected="0">
            <x v="0"/>
          </reference>
          <reference field="1" count="1" selected="0">
            <x v="0"/>
          </reference>
        </references>
      </pivotArea>
    </chartFormat>
    <chartFormat chart="2" format="5"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662DD3D-0E4D-4448-8A34-5438AEB1574A}" name="PivotTable3" cacheId="25"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23">
  <location ref="A3:D9" firstHeaderRow="1" firstDataRow="2" firstDataCol="1"/>
  <pivotFields count="7">
    <pivotField compact="0" outline="0" subtotalTop="0" showAll="0" defaultSubtotal="0">
      <items count="21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s>
    </pivotField>
    <pivotField axis="axisCol" dataField="1" compact="0" outline="0" subtotalTop="0" showAll="0" defaultSubtotal="0">
      <items count="2">
        <item x="1"/>
        <item x="0"/>
      </items>
    </pivotField>
    <pivotField axis="axisRow" compact="0" outline="0" subtotalTop="0" showAll="0" defaultSubtotal="0">
      <items count="4">
        <item x="2"/>
        <item x="0"/>
        <item x="1"/>
        <item x="3"/>
      </items>
    </pivotField>
    <pivotField compact="0" outline="0" subtotalTop="0" showAll="0" defaultSubtotal="0">
      <items count="5">
        <item x="2"/>
        <item x="4"/>
        <item x="3"/>
        <item x="1"/>
        <item x="0"/>
      </items>
    </pivotField>
    <pivotField compact="0" outline="0" subtotalTop="0" showAll="0" defaultSubtotal="0">
      <items count="4">
        <item x="1"/>
        <item x="3"/>
        <item x="2"/>
        <item x="0"/>
      </items>
    </pivotField>
    <pivotField compact="0" outline="0" subtotalTop="0" showAll="0" defaultSubtotal="0">
      <items count="4">
        <item x="1"/>
        <item x="2"/>
        <item x="0"/>
        <item x="3"/>
      </items>
    </pivotField>
    <pivotField compact="0" outline="0" subtotalTop="0" showAll="0" defaultSubtotal="0">
      <items count="3">
        <item x="0"/>
        <item x="1"/>
        <item x="2"/>
      </items>
    </pivotField>
  </pivotFields>
  <rowFields count="1">
    <field x="2"/>
  </rowFields>
  <rowItems count="5">
    <i>
      <x/>
    </i>
    <i>
      <x v="1"/>
    </i>
    <i>
      <x v="2"/>
    </i>
    <i>
      <x v="3"/>
    </i>
    <i t="grand">
      <x/>
    </i>
  </rowItems>
  <colFields count="1">
    <field x="1"/>
  </colFields>
  <colItems count="3">
    <i>
      <x/>
    </i>
    <i>
      <x v="1"/>
    </i>
    <i t="grand">
      <x/>
    </i>
  </colItems>
  <dataFields count="1">
    <dataField name="Age by Gender" fld="1" subtotal="count" baseField="0" baseItem="0"/>
  </dataFields>
  <chartFormats count="5">
    <chartFormat chart="20" format="0" series="1">
      <pivotArea type="data" outline="0" fieldPosition="0">
        <references count="1">
          <reference field="4294967294" count="1" selected="0">
            <x v="0"/>
          </reference>
        </references>
      </pivotArea>
    </chartFormat>
    <chartFormat chart="20" format="1" series="1">
      <pivotArea type="data" outline="0" fieldPosition="0">
        <references count="2">
          <reference field="4294967294" count="1" selected="0">
            <x v="0"/>
          </reference>
          <reference field="1" count="1" selected="0">
            <x v="1"/>
          </reference>
        </references>
      </pivotArea>
    </chartFormat>
    <chartFormat chart="20" format="2" series="1">
      <pivotArea type="data" outline="0" fieldPosition="0">
        <references count="2">
          <reference field="4294967294" count="1" selected="0">
            <x v="0"/>
          </reference>
          <reference field="1" count="1" selected="0">
            <x v="0"/>
          </reference>
        </references>
      </pivotArea>
    </chartFormat>
    <chartFormat chart="22" format="5" series="1">
      <pivotArea type="data" outline="0" fieldPosition="0">
        <references count="2">
          <reference field="4294967294" count="1" selected="0">
            <x v="0"/>
          </reference>
          <reference field="1" count="1" selected="0">
            <x v="0"/>
          </reference>
        </references>
      </pivotArea>
    </chartFormat>
    <chartFormat chart="22" format="6"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FE4418FE-1518-44BB-98D3-73473EE78658}" sourceName="Occupation">
  <pivotTables>
    <pivotTable tabId="12" name="PivotTable3"/>
    <pivotTable tabId="12" name="PivotTable6"/>
    <pivotTable tabId="12" name="PivotTable7"/>
  </pivotTables>
  <data>
    <tabular pivotCacheId="729589180">
      <items count="5">
        <i x="2" s="1"/>
        <i x="4" s="1"/>
        <i x="3"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EBDBAD13-742C-4406-856F-F9E364CA1E5A}" sourceName="Gender">
  <pivotTables>
    <pivotTable tabId="12" name="PivotTable3"/>
    <pivotTable tabId="12" name="PivotTable6"/>
    <pivotTable tabId="12" name="PivotTable7"/>
  </pivotTables>
  <data>
    <tabular pivotCacheId="729589180">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upation" xr10:uid="{1DA562DD-34F7-4CEE-BF36-8981A3B9684F}" cache="Slicer_Occupation" caption="Occupation" rowHeight="220133"/>
  <slicer name="Gender" xr10:uid="{DB53310B-1794-4FAE-9719-4BA431ADA2A6}" cache="Slicer_Gender" caption="Gender" rowHeight="220133"/>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3875D0-2D6D-455A-BD65-331E6BD58C05}">
  <dimension ref="A1:G217"/>
  <sheetViews>
    <sheetView zoomScale="81" zoomScaleNormal="81" workbookViewId="0">
      <pane ySplit="1" topLeftCell="A2" activePane="bottomLeft" state="frozen"/>
      <selection pane="bottomLeft" activeCell="B2" sqref="B2"/>
    </sheetView>
  </sheetViews>
  <sheetFormatPr defaultColWidth="14.453125" defaultRowHeight="12.5" x14ac:dyDescent="0.25"/>
  <cols>
    <col min="1" max="1" width="14.453125" style="22"/>
    <col min="2" max="2" width="21.54296875" style="27" customWidth="1"/>
    <col min="3" max="3" width="21.54296875" style="33" customWidth="1"/>
    <col min="4" max="4" width="21.54296875" style="22" customWidth="1"/>
    <col min="5" max="5" width="21.54296875" style="33" customWidth="1"/>
    <col min="6" max="6" width="35.90625" style="22" customWidth="1"/>
    <col min="7" max="7" width="29.7265625" style="22" customWidth="1"/>
    <col min="8" max="8" width="21.54296875" style="22" customWidth="1"/>
    <col min="9" max="16384" width="14.453125" style="22"/>
  </cols>
  <sheetData>
    <row r="1" spans="1:7" s="25" customFormat="1" ht="22" customHeight="1" x14ac:dyDescent="0.25">
      <c r="A1" s="23" t="s">
        <v>34</v>
      </c>
      <c r="B1" s="24" t="s">
        <v>22</v>
      </c>
      <c r="C1" s="31" t="s">
        <v>35</v>
      </c>
      <c r="D1" s="19" t="s">
        <v>36</v>
      </c>
      <c r="E1" s="28" t="s">
        <v>55</v>
      </c>
      <c r="F1" s="20" t="s">
        <v>37</v>
      </c>
      <c r="G1" s="20" t="s">
        <v>38</v>
      </c>
    </row>
    <row r="2" spans="1:7" ht="15.75" customHeight="1" x14ac:dyDescent="0.25">
      <c r="A2" s="22">
        <v>1</v>
      </c>
      <c r="B2" s="26" t="s">
        <v>40</v>
      </c>
      <c r="C2" s="29" t="s">
        <v>43</v>
      </c>
      <c r="D2" s="21" t="s">
        <v>45</v>
      </c>
      <c r="E2" s="34" t="s">
        <v>60</v>
      </c>
      <c r="F2" s="21" t="s">
        <v>51</v>
      </c>
      <c r="G2" s="21" t="s">
        <v>56</v>
      </c>
    </row>
    <row r="3" spans="1:7" ht="15.75" customHeight="1" x14ac:dyDescent="0.25">
      <c r="A3" s="22">
        <v>2</v>
      </c>
      <c r="B3" s="26" t="s">
        <v>40</v>
      </c>
      <c r="C3" s="29" t="s">
        <v>43</v>
      </c>
      <c r="D3" s="21" t="s">
        <v>46</v>
      </c>
      <c r="E3" s="34" t="s">
        <v>60</v>
      </c>
      <c r="F3" s="21" t="s">
        <v>51</v>
      </c>
      <c r="G3" s="21" t="s">
        <v>56</v>
      </c>
    </row>
    <row r="4" spans="1:7" ht="15.75" customHeight="1" x14ac:dyDescent="0.25">
      <c r="A4" s="22">
        <v>3</v>
      </c>
      <c r="B4" s="26" t="s">
        <v>40</v>
      </c>
      <c r="C4" s="29" t="s">
        <v>43</v>
      </c>
      <c r="D4" s="21" t="s">
        <v>46</v>
      </c>
      <c r="E4" s="34" t="s">
        <v>60</v>
      </c>
      <c r="F4" s="21" t="s">
        <v>53</v>
      </c>
      <c r="G4" s="21" t="s">
        <v>57</v>
      </c>
    </row>
    <row r="5" spans="1:7" ht="15.75" customHeight="1" x14ac:dyDescent="0.25">
      <c r="A5" s="22">
        <v>4</v>
      </c>
      <c r="B5" s="26" t="s">
        <v>40</v>
      </c>
      <c r="C5" s="29" t="s">
        <v>43</v>
      </c>
      <c r="D5" s="21" t="s">
        <v>45</v>
      </c>
      <c r="E5" s="29" t="s">
        <v>50</v>
      </c>
      <c r="F5" s="21" t="s">
        <v>52</v>
      </c>
      <c r="G5" s="21" t="s">
        <v>58</v>
      </c>
    </row>
    <row r="6" spans="1:7" ht="15.75" customHeight="1" x14ac:dyDescent="0.25">
      <c r="A6" s="22">
        <v>5</v>
      </c>
      <c r="B6" s="26" t="s">
        <v>40</v>
      </c>
      <c r="C6" s="29" t="s">
        <v>43</v>
      </c>
      <c r="D6" s="21" t="s">
        <v>46</v>
      </c>
      <c r="E6" s="29" t="s">
        <v>50</v>
      </c>
      <c r="F6" s="21" t="s">
        <v>51</v>
      </c>
      <c r="G6" s="21" t="s">
        <v>58</v>
      </c>
    </row>
    <row r="7" spans="1:7" ht="15.75" customHeight="1" x14ac:dyDescent="0.25">
      <c r="A7" s="22">
        <v>6</v>
      </c>
      <c r="B7" s="26" t="s">
        <v>40</v>
      </c>
      <c r="C7" s="29" t="s">
        <v>43</v>
      </c>
      <c r="D7" s="21" t="s">
        <v>45</v>
      </c>
      <c r="E7" s="34" t="s">
        <v>61</v>
      </c>
      <c r="F7" s="21" t="s">
        <v>53</v>
      </c>
      <c r="G7" s="21" t="s">
        <v>56</v>
      </c>
    </row>
    <row r="8" spans="1:7" ht="15.75" customHeight="1" x14ac:dyDescent="0.25">
      <c r="A8" s="22">
        <v>7</v>
      </c>
      <c r="B8" s="26" t="s">
        <v>40</v>
      </c>
      <c r="C8" s="29" t="s">
        <v>43</v>
      </c>
      <c r="D8" s="21" t="s">
        <v>45</v>
      </c>
      <c r="E8" s="34" t="s">
        <v>60</v>
      </c>
      <c r="F8" s="21" t="s">
        <v>52</v>
      </c>
      <c r="G8" s="21" t="s">
        <v>56</v>
      </c>
    </row>
    <row r="9" spans="1:7" ht="15.75" customHeight="1" x14ac:dyDescent="0.25">
      <c r="A9" s="22">
        <v>8</v>
      </c>
      <c r="B9" s="26" t="s">
        <v>40</v>
      </c>
      <c r="C9" s="29" t="s">
        <v>43</v>
      </c>
      <c r="D9" s="21" t="s">
        <v>45</v>
      </c>
      <c r="E9" s="34" t="s">
        <v>60</v>
      </c>
      <c r="F9" s="21" t="s">
        <v>53</v>
      </c>
      <c r="G9" s="21" t="s">
        <v>58</v>
      </c>
    </row>
    <row r="10" spans="1:7" ht="15.75" customHeight="1" x14ac:dyDescent="0.25">
      <c r="A10" s="22">
        <v>9</v>
      </c>
      <c r="B10" s="26" t="s">
        <v>40</v>
      </c>
      <c r="C10" s="29" t="s">
        <v>43</v>
      </c>
      <c r="D10" s="21" t="s">
        <v>46</v>
      </c>
      <c r="E10" s="34" t="s">
        <v>61</v>
      </c>
      <c r="F10" s="21" t="s">
        <v>52</v>
      </c>
      <c r="G10" s="21" t="s">
        <v>56</v>
      </c>
    </row>
    <row r="11" spans="1:7" ht="15.75" customHeight="1" x14ac:dyDescent="0.25">
      <c r="A11" s="22">
        <v>10</v>
      </c>
      <c r="B11" s="26" t="s">
        <v>40</v>
      </c>
      <c r="C11" s="29" t="s">
        <v>43</v>
      </c>
      <c r="D11" s="21" t="s">
        <v>46</v>
      </c>
      <c r="E11" s="34" t="s">
        <v>60</v>
      </c>
      <c r="F11" s="21" t="s">
        <v>51</v>
      </c>
      <c r="G11" s="21" t="s">
        <v>57</v>
      </c>
    </row>
    <row r="12" spans="1:7" ht="15.75" customHeight="1" x14ac:dyDescent="0.25">
      <c r="A12" s="22">
        <v>11</v>
      </c>
      <c r="B12" s="26" t="s">
        <v>40</v>
      </c>
      <c r="C12" s="29" t="s">
        <v>42</v>
      </c>
      <c r="D12" s="21" t="s">
        <v>47</v>
      </c>
      <c r="E12" s="34" t="s">
        <v>61</v>
      </c>
      <c r="F12" s="21" t="s">
        <v>54</v>
      </c>
      <c r="G12" s="21" t="s">
        <v>56</v>
      </c>
    </row>
    <row r="13" spans="1:7" ht="15.75" customHeight="1" x14ac:dyDescent="0.25">
      <c r="A13" s="22">
        <v>12</v>
      </c>
      <c r="B13" s="26" t="s">
        <v>39</v>
      </c>
      <c r="C13" s="29" t="s">
        <v>42</v>
      </c>
      <c r="D13" s="21" t="s">
        <v>47</v>
      </c>
      <c r="E13" s="29" t="s">
        <v>50</v>
      </c>
      <c r="F13" s="21" t="s">
        <v>54</v>
      </c>
      <c r="G13" s="21" t="s">
        <v>56</v>
      </c>
    </row>
    <row r="14" spans="1:7" ht="15.75" customHeight="1" x14ac:dyDescent="0.25">
      <c r="A14" s="22">
        <v>13</v>
      </c>
      <c r="B14" s="26" t="s">
        <v>39</v>
      </c>
      <c r="C14" s="29" t="s">
        <v>42</v>
      </c>
      <c r="D14" s="21" t="s">
        <v>47</v>
      </c>
      <c r="E14" s="34" t="s">
        <v>60</v>
      </c>
      <c r="F14" s="21" t="s">
        <v>54</v>
      </c>
      <c r="G14" s="21" t="s">
        <v>58</v>
      </c>
    </row>
    <row r="15" spans="1:7" ht="15.75" customHeight="1" x14ac:dyDescent="0.25">
      <c r="A15" s="22">
        <v>14</v>
      </c>
      <c r="B15" s="26" t="s">
        <v>39</v>
      </c>
      <c r="C15" s="29" t="s">
        <v>42</v>
      </c>
      <c r="D15" s="21" t="s">
        <v>48</v>
      </c>
      <c r="E15" s="34" t="s">
        <v>61</v>
      </c>
      <c r="F15" s="21" t="s">
        <v>53</v>
      </c>
      <c r="G15" s="21" t="s">
        <v>56</v>
      </c>
    </row>
    <row r="16" spans="1:7" ht="15.75" customHeight="1" x14ac:dyDescent="0.25">
      <c r="A16" s="22">
        <v>15</v>
      </c>
      <c r="B16" s="26" t="s">
        <v>39</v>
      </c>
      <c r="C16" s="32" t="s">
        <v>44</v>
      </c>
      <c r="D16" s="21" t="s">
        <v>45</v>
      </c>
      <c r="E16" s="29" t="s">
        <v>50</v>
      </c>
      <c r="F16" s="21" t="s">
        <v>52</v>
      </c>
      <c r="G16" s="21" t="s">
        <v>57</v>
      </c>
    </row>
    <row r="17" spans="1:7" ht="15.75" customHeight="1" x14ac:dyDescent="0.25">
      <c r="A17" s="22">
        <v>16</v>
      </c>
      <c r="B17" s="26" t="s">
        <v>40</v>
      </c>
      <c r="C17" s="29" t="s">
        <v>44</v>
      </c>
      <c r="D17" s="21" t="s">
        <v>45</v>
      </c>
      <c r="E17" s="34" t="s">
        <v>60</v>
      </c>
      <c r="F17" s="21" t="s">
        <v>54</v>
      </c>
      <c r="G17" s="21" t="s">
        <v>58</v>
      </c>
    </row>
    <row r="18" spans="1:7" x14ac:dyDescent="0.25">
      <c r="A18" s="22">
        <v>17</v>
      </c>
      <c r="B18" s="26" t="s">
        <v>40</v>
      </c>
      <c r="C18" s="29" t="s">
        <v>43</v>
      </c>
      <c r="D18" s="21" t="s">
        <v>48</v>
      </c>
      <c r="E18" s="29" t="s">
        <v>50</v>
      </c>
      <c r="F18" s="21" t="s">
        <v>53</v>
      </c>
      <c r="G18" s="21" t="s">
        <v>56</v>
      </c>
    </row>
    <row r="19" spans="1:7" x14ac:dyDescent="0.25">
      <c r="A19" s="22">
        <v>18</v>
      </c>
      <c r="B19" s="26" t="s">
        <v>39</v>
      </c>
      <c r="C19" s="29" t="s">
        <v>43</v>
      </c>
      <c r="D19" s="21" t="s">
        <v>46</v>
      </c>
      <c r="E19" s="34" t="s">
        <v>61</v>
      </c>
      <c r="F19" s="21" t="s">
        <v>53</v>
      </c>
      <c r="G19" s="21" t="s">
        <v>57</v>
      </c>
    </row>
    <row r="20" spans="1:7" x14ac:dyDescent="0.25">
      <c r="A20" s="22">
        <v>19</v>
      </c>
      <c r="B20" s="26" t="s">
        <v>40</v>
      </c>
      <c r="C20" s="29" t="s">
        <v>43</v>
      </c>
      <c r="D20" s="21" t="s">
        <v>45</v>
      </c>
      <c r="E20" s="29" t="s">
        <v>50</v>
      </c>
      <c r="F20" s="21" t="s">
        <v>53</v>
      </c>
      <c r="G20" s="21" t="s">
        <v>56</v>
      </c>
    </row>
    <row r="21" spans="1:7" x14ac:dyDescent="0.25">
      <c r="A21" s="22">
        <v>20</v>
      </c>
      <c r="B21" s="26" t="s">
        <v>39</v>
      </c>
      <c r="C21" s="29" t="s">
        <v>44</v>
      </c>
      <c r="D21" s="21" t="s">
        <v>45</v>
      </c>
      <c r="E21" s="29" t="s">
        <v>50</v>
      </c>
      <c r="F21" s="21" t="s">
        <v>53</v>
      </c>
      <c r="G21" s="21" t="s">
        <v>57</v>
      </c>
    </row>
    <row r="22" spans="1:7" x14ac:dyDescent="0.25">
      <c r="A22" s="22">
        <v>21</v>
      </c>
      <c r="B22" s="26" t="s">
        <v>39</v>
      </c>
      <c r="C22" s="29" t="s">
        <v>44</v>
      </c>
      <c r="D22" s="21" t="s">
        <v>45</v>
      </c>
      <c r="E22" s="29" t="s">
        <v>50</v>
      </c>
      <c r="F22" s="21" t="s">
        <v>53</v>
      </c>
      <c r="G22" s="21" t="s">
        <v>57</v>
      </c>
    </row>
    <row r="23" spans="1:7" x14ac:dyDescent="0.25">
      <c r="A23" s="22">
        <v>22</v>
      </c>
      <c r="B23" s="26" t="s">
        <v>40</v>
      </c>
      <c r="C23" s="29" t="s">
        <v>44</v>
      </c>
      <c r="D23" s="21" t="s">
        <v>45</v>
      </c>
      <c r="E23" s="29" t="s">
        <v>50</v>
      </c>
      <c r="F23" s="21" t="s">
        <v>53</v>
      </c>
      <c r="G23" s="21" t="s">
        <v>56</v>
      </c>
    </row>
    <row r="24" spans="1:7" x14ac:dyDescent="0.25">
      <c r="A24" s="22">
        <v>23</v>
      </c>
      <c r="B24" s="26" t="s">
        <v>39</v>
      </c>
      <c r="C24" s="29" t="s">
        <v>43</v>
      </c>
      <c r="D24" s="21" t="s">
        <v>45</v>
      </c>
      <c r="E24" s="29" t="s">
        <v>50</v>
      </c>
      <c r="F24" s="21" t="s">
        <v>51</v>
      </c>
      <c r="G24" s="21" t="s">
        <v>58</v>
      </c>
    </row>
    <row r="25" spans="1:7" x14ac:dyDescent="0.25">
      <c r="A25" s="22">
        <v>24</v>
      </c>
      <c r="B25" s="26" t="s">
        <v>40</v>
      </c>
      <c r="C25" s="29" t="s">
        <v>43</v>
      </c>
      <c r="D25" s="21" t="s">
        <v>47</v>
      </c>
      <c r="E25" s="34" t="s">
        <v>60</v>
      </c>
      <c r="F25" s="21" t="s">
        <v>51</v>
      </c>
      <c r="G25" s="21" t="s">
        <v>58</v>
      </c>
    </row>
    <row r="26" spans="1:7" x14ac:dyDescent="0.25">
      <c r="A26" s="22">
        <v>25</v>
      </c>
      <c r="B26" s="26" t="s">
        <v>39</v>
      </c>
      <c r="C26" s="29" t="s">
        <v>44</v>
      </c>
      <c r="D26" s="21" t="s">
        <v>45</v>
      </c>
      <c r="E26" s="29" t="s">
        <v>50</v>
      </c>
      <c r="F26" s="21" t="s">
        <v>54</v>
      </c>
      <c r="G26" s="21" t="s">
        <v>58</v>
      </c>
    </row>
    <row r="27" spans="1:7" x14ac:dyDescent="0.25">
      <c r="A27" s="22">
        <v>26</v>
      </c>
      <c r="B27" s="26" t="s">
        <v>39</v>
      </c>
      <c r="C27" s="29" t="s">
        <v>44</v>
      </c>
      <c r="D27" s="21" t="s">
        <v>47</v>
      </c>
      <c r="E27" s="29" t="s">
        <v>50</v>
      </c>
      <c r="F27" s="21" t="s">
        <v>54</v>
      </c>
      <c r="G27" s="21" t="s">
        <v>57</v>
      </c>
    </row>
    <row r="28" spans="1:7" x14ac:dyDescent="0.25">
      <c r="A28" s="22">
        <v>27</v>
      </c>
      <c r="B28" s="26" t="s">
        <v>40</v>
      </c>
      <c r="C28" s="29" t="s">
        <v>44</v>
      </c>
      <c r="D28" s="21" t="s">
        <v>45</v>
      </c>
      <c r="E28" s="29" t="s">
        <v>50</v>
      </c>
      <c r="F28" s="21" t="s">
        <v>51</v>
      </c>
      <c r="G28" s="21" t="s">
        <v>58</v>
      </c>
    </row>
    <row r="29" spans="1:7" x14ac:dyDescent="0.25">
      <c r="A29" s="22">
        <v>28</v>
      </c>
      <c r="B29" s="26" t="s">
        <v>40</v>
      </c>
      <c r="C29" s="29" t="s">
        <v>43</v>
      </c>
      <c r="D29" s="21" t="s">
        <v>45</v>
      </c>
      <c r="E29" s="29" t="s">
        <v>50</v>
      </c>
      <c r="F29" s="21" t="s">
        <v>51</v>
      </c>
      <c r="G29" s="21" t="s">
        <v>56</v>
      </c>
    </row>
    <row r="30" spans="1:7" x14ac:dyDescent="0.25">
      <c r="A30" s="22">
        <v>29</v>
      </c>
      <c r="B30" s="26" t="s">
        <v>39</v>
      </c>
      <c r="C30" s="29" t="s">
        <v>43</v>
      </c>
      <c r="D30" s="21" t="s">
        <v>46</v>
      </c>
      <c r="E30" s="29" t="s">
        <v>62</v>
      </c>
      <c r="F30" s="21" t="s">
        <v>51</v>
      </c>
      <c r="G30" s="21" t="s">
        <v>56</v>
      </c>
    </row>
    <row r="31" spans="1:7" x14ac:dyDescent="0.25">
      <c r="A31" s="22">
        <v>30</v>
      </c>
      <c r="B31" s="26" t="s">
        <v>39</v>
      </c>
      <c r="C31" s="29" t="s">
        <v>44</v>
      </c>
      <c r="D31" s="21" t="s">
        <v>45</v>
      </c>
      <c r="E31" s="29" t="s">
        <v>50</v>
      </c>
      <c r="F31" s="21" t="s">
        <v>51</v>
      </c>
      <c r="G31" s="21" t="s">
        <v>57</v>
      </c>
    </row>
    <row r="32" spans="1:7" x14ac:dyDescent="0.25">
      <c r="A32" s="22">
        <v>31</v>
      </c>
      <c r="B32" s="26" t="s">
        <v>39</v>
      </c>
      <c r="C32" s="29" t="s">
        <v>44</v>
      </c>
      <c r="D32" s="21" t="s">
        <v>45</v>
      </c>
      <c r="E32" s="29" t="s">
        <v>50</v>
      </c>
      <c r="F32" s="21" t="s">
        <v>52</v>
      </c>
      <c r="G32" s="21" t="s">
        <v>57</v>
      </c>
    </row>
    <row r="33" spans="1:7" x14ac:dyDescent="0.25">
      <c r="A33" s="22">
        <v>32</v>
      </c>
      <c r="B33" s="26" t="s">
        <v>39</v>
      </c>
      <c r="C33" s="29" t="s">
        <v>41</v>
      </c>
      <c r="D33" s="21" t="s">
        <v>48</v>
      </c>
      <c r="E33" s="29" t="s">
        <v>50</v>
      </c>
      <c r="F33" s="21" t="s">
        <v>53</v>
      </c>
      <c r="G33" s="21" t="s">
        <v>56</v>
      </c>
    </row>
    <row r="34" spans="1:7" x14ac:dyDescent="0.25">
      <c r="A34" s="22">
        <v>33</v>
      </c>
      <c r="B34" s="26" t="s">
        <v>40</v>
      </c>
      <c r="C34" s="29" t="s">
        <v>43</v>
      </c>
      <c r="D34" s="21" t="s">
        <v>45</v>
      </c>
      <c r="E34" s="29" t="s">
        <v>50</v>
      </c>
      <c r="F34" s="21" t="s">
        <v>53</v>
      </c>
      <c r="G34" s="21" t="s">
        <v>57</v>
      </c>
    </row>
    <row r="35" spans="1:7" x14ac:dyDescent="0.25">
      <c r="A35" s="22">
        <v>34</v>
      </c>
      <c r="B35" s="26" t="s">
        <v>39</v>
      </c>
      <c r="C35" s="29" t="s">
        <v>44</v>
      </c>
      <c r="D35" s="21" t="s">
        <v>45</v>
      </c>
      <c r="E35" s="29" t="s">
        <v>50</v>
      </c>
      <c r="F35" s="21" t="s">
        <v>52</v>
      </c>
      <c r="G35" s="21" t="s">
        <v>56</v>
      </c>
    </row>
    <row r="36" spans="1:7" x14ac:dyDescent="0.25">
      <c r="A36" s="22">
        <v>35</v>
      </c>
      <c r="B36" s="26" t="s">
        <v>39</v>
      </c>
      <c r="C36" s="29" t="s">
        <v>43</v>
      </c>
      <c r="D36" s="21" t="s">
        <v>46</v>
      </c>
      <c r="E36" s="29" t="s">
        <v>50</v>
      </c>
      <c r="F36" s="21" t="s">
        <v>51</v>
      </c>
      <c r="G36" s="21" t="s">
        <v>57</v>
      </c>
    </row>
    <row r="37" spans="1:7" x14ac:dyDescent="0.25">
      <c r="A37" s="22">
        <v>36</v>
      </c>
      <c r="B37" s="26" t="s">
        <v>39</v>
      </c>
      <c r="C37" s="29" t="s">
        <v>43</v>
      </c>
      <c r="D37" s="21" t="s">
        <v>48</v>
      </c>
      <c r="E37" s="34" t="s">
        <v>61</v>
      </c>
      <c r="F37" s="21" t="s">
        <v>54</v>
      </c>
      <c r="G37" s="21" t="s">
        <v>56</v>
      </c>
    </row>
    <row r="38" spans="1:7" x14ac:dyDescent="0.25">
      <c r="A38" s="22">
        <v>37</v>
      </c>
      <c r="B38" s="26" t="s">
        <v>39</v>
      </c>
      <c r="C38" s="29" t="s">
        <v>43</v>
      </c>
      <c r="D38" s="21" t="s">
        <v>48</v>
      </c>
      <c r="E38" s="34" t="s">
        <v>60</v>
      </c>
      <c r="F38" s="21" t="s">
        <v>53</v>
      </c>
      <c r="G38" s="21" t="s">
        <v>56</v>
      </c>
    </row>
    <row r="39" spans="1:7" x14ac:dyDescent="0.25">
      <c r="A39" s="22">
        <v>38</v>
      </c>
      <c r="B39" s="26" t="s">
        <v>39</v>
      </c>
      <c r="C39" s="29" t="s">
        <v>43</v>
      </c>
      <c r="D39" s="21" t="s">
        <v>45</v>
      </c>
      <c r="E39" s="34" t="s">
        <v>61</v>
      </c>
      <c r="F39" s="21" t="s">
        <v>52</v>
      </c>
      <c r="G39" s="21" t="s">
        <v>58</v>
      </c>
    </row>
    <row r="40" spans="1:7" x14ac:dyDescent="0.25">
      <c r="A40" s="22">
        <v>39</v>
      </c>
      <c r="B40" s="26" t="s">
        <v>40</v>
      </c>
      <c r="C40" s="29" t="s">
        <v>43</v>
      </c>
      <c r="D40" s="21" t="s">
        <v>45</v>
      </c>
      <c r="E40" s="29" t="s">
        <v>50</v>
      </c>
      <c r="F40" s="21" t="s">
        <v>52</v>
      </c>
      <c r="G40" s="21" t="s">
        <v>57</v>
      </c>
    </row>
    <row r="41" spans="1:7" x14ac:dyDescent="0.25">
      <c r="A41" s="22">
        <v>40</v>
      </c>
      <c r="B41" s="26" t="s">
        <v>39</v>
      </c>
      <c r="C41" s="29" t="s">
        <v>44</v>
      </c>
      <c r="D41" s="21" t="s">
        <v>45</v>
      </c>
      <c r="E41" s="29" t="s">
        <v>50</v>
      </c>
      <c r="F41" s="21" t="s">
        <v>52</v>
      </c>
      <c r="G41" s="21" t="s">
        <v>57</v>
      </c>
    </row>
    <row r="42" spans="1:7" x14ac:dyDescent="0.25">
      <c r="A42" s="22">
        <v>41</v>
      </c>
      <c r="B42" s="26" t="s">
        <v>40</v>
      </c>
      <c r="C42" s="29" t="s">
        <v>43</v>
      </c>
      <c r="D42" s="21" t="s">
        <v>46</v>
      </c>
      <c r="E42" s="34" t="s">
        <v>61</v>
      </c>
      <c r="F42" s="21" t="s">
        <v>54</v>
      </c>
      <c r="G42" s="21" t="s">
        <v>56</v>
      </c>
    </row>
    <row r="43" spans="1:7" x14ac:dyDescent="0.25">
      <c r="A43" s="22">
        <v>42</v>
      </c>
      <c r="B43" s="26" t="s">
        <v>40</v>
      </c>
      <c r="C43" s="29" t="s">
        <v>41</v>
      </c>
      <c r="D43" s="21" t="s">
        <v>48</v>
      </c>
      <c r="E43" s="34" t="s">
        <v>61</v>
      </c>
      <c r="F43" s="21" t="s">
        <v>54</v>
      </c>
      <c r="G43" s="21" t="s">
        <v>56</v>
      </c>
    </row>
    <row r="44" spans="1:7" x14ac:dyDescent="0.25">
      <c r="A44" s="22">
        <v>43</v>
      </c>
      <c r="B44" s="26" t="s">
        <v>40</v>
      </c>
      <c r="C44" s="29" t="s">
        <v>43</v>
      </c>
      <c r="D44" s="21" t="s">
        <v>48</v>
      </c>
      <c r="E44" s="34" t="s">
        <v>61</v>
      </c>
      <c r="F44" s="21" t="s">
        <v>54</v>
      </c>
      <c r="G44" s="21" t="s">
        <v>56</v>
      </c>
    </row>
    <row r="45" spans="1:7" x14ac:dyDescent="0.25">
      <c r="A45" s="22">
        <v>44</v>
      </c>
      <c r="B45" s="26" t="s">
        <v>40</v>
      </c>
      <c r="C45" s="29" t="s">
        <v>42</v>
      </c>
      <c r="D45" s="21" t="s">
        <v>47</v>
      </c>
      <c r="E45" s="34" t="s">
        <v>61</v>
      </c>
      <c r="F45" s="21" t="s">
        <v>54</v>
      </c>
      <c r="G45" s="21" t="s">
        <v>56</v>
      </c>
    </row>
    <row r="46" spans="1:7" x14ac:dyDescent="0.25">
      <c r="A46" s="22">
        <v>45</v>
      </c>
      <c r="B46" s="26" t="s">
        <v>39</v>
      </c>
      <c r="C46" s="29" t="s">
        <v>42</v>
      </c>
      <c r="D46" s="21" t="s">
        <v>46</v>
      </c>
      <c r="E46" s="34" t="s">
        <v>60</v>
      </c>
      <c r="F46" s="21" t="s">
        <v>53</v>
      </c>
      <c r="G46" s="21" t="s">
        <v>57</v>
      </c>
    </row>
    <row r="47" spans="1:7" x14ac:dyDescent="0.25">
      <c r="A47" s="22">
        <v>46</v>
      </c>
      <c r="B47" s="26" t="s">
        <v>40</v>
      </c>
      <c r="C47" s="29" t="s">
        <v>42</v>
      </c>
      <c r="D47" s="21" t="s">
        <v>46</v>
      </c>
      <c r="E47" s="34" t="s">
        <v>61</v>
      </c>
      <c r="F47" s="21" t="s">
        <v>54</v>
      </c>
      <c r="G47" s="21" t="s">
        <v>57</v>
      </c>
    </row>
    <row r="48" spans="1:7" x14ac:dyDescent="0.25">
      <c r="A48" s="22">
        <v>47</v>
      </c>
      <c r="B48" s="26" t="s">
        <v>39</v>
      </c>
      <c r="C48" s="29" t="s">
        <v>43</v>
      </c>
      <c r="D48" s="21" t="s">
        <v>48</v>
      </c>
      <c r="E48" s="34" t="s">
        <v>61</v>
      </c>
      <c r="F48" s="21" t="s">
        <v>53</v>
      </c>
      <c r="G48" s="21" t="s">
        <v>57</v>
      </c>
    </row>
    <row r="49" spans="1:7" x14ac:dyDescent="0.25">
      <c r="A49" s="22">
        <v>48</v>
      </c>
      <c r="B49" s="26" t="s">
        <v>39</v>
      </c>
      <c r="C49" s="29" t="s">
        <v>42</v>
      </c>
      <c r="D49" s="21" t="s">
        <v>47</v>
      </c>
      <c r="E49" s="34" t="s">
        <v>61</v>
      </c>
      <c r="F49" s="21" t="s">
        <v>53</v>
      </c>
      <c r="G49" s="21" t="s">
        <v>56</v>
      </c>
    </row>
    <row r="50" spans="1:7" x14ac:dyDescent="0.25">
      <c r="A50" s="22">
        <v>49</v>
      </c>
      <c r="B50" s="26" t="s">
        <v>39</v>
      </c>
      <c r="C50" s="29" t="s">
        <v>43</v>
      </c>
      <c r="D50" s="21" t="s">
        <v>49</v>
      </c>
      <c r="E50" s="34" t="s">
        <v>61</v>
      </c>
      <c r="F50" s="21" t="s">
        <v>52</v>
      </c>
      <c r="G50" s="21" t="s">
        <v>56</v>
      </c>
    </row>
    <row r="51" spans="1:7" x14ac:dyDescent="0.25">
      <c r="A51" s="22">
        <v>50</v>
      </c>
      <c r="B51" s="26" t="s">
        <v>39</v>
      </c>
      <c r="C51" s="29" t="s">
        <v>43</v>
      </c>
      <c r="D51" s="21" t="s">
        <v>48</v>
      </c>
      <c r="E51" s="34" t="s">
        <v>60</v>
      </c>
      <c r="F51" s="21" t="s">
        <v>54</v>
      </c>
      <c r="G51" s="21" t="s">
        <v>57</v>
      </c>
    </row>
    <row r="52" spans="1:7" x14ac:dyDescent="0.25">
      <c r="A52" s="22">
        <v>51</v>
      </c>
      <c r="B52" s="26" t="s">
        <v>39</v>
      </c>
      <c r="C52" s="29" t="s">
        <v>42</v>
      </c>
      <c r="D52" s="21" t="s">
        <v>47</v>
      </c>
      <c r="E52" s="34" t="s">
        <v>60</v>
      </c>
      <c r="F52" s="21" t="s">
        <v>53</v>
      </c>
      <c r="G52" s="21" t="s">
        <v>57</v>
      </c>
    </row>
    <row r="53" spans="1:7" x14ac:dyDescent="0.25">
      <c r="A53" s="22">
        <v>52</v>
      </c>
      <c r="B53" s="26" t="s">
        <v>39</v>
      </c>
      <c r="C53" s="29" t="s">
        <v>42</v>
      </c>
      <c r="D53" s="21" t="s">
        <v>49</v>
      </c>
      <c r="E53" s="29" t="s">
        <v>50</v>
      </c>
      <c r="F53" s="21" t="s">
        <v>54</v>
      </c>
      <c r="G53" s="21" t="s">
        <v>57</v>
      </c>
    </row>
    <row r="54" spans="1:7" x14ac:dyDescent="0.25">
      <c r="A54" s="22">
        <v>53</v>
      </c>
      <c r="B54" s="26" t="s">
        <v>40</v>
      </c>
      <c r="C54" s="29" t="s">
        <v>42</v>
      </c>
      <c r="D54" s="21" t="s">
        <v>48</v>
      </c>
      <c r="E54" s="34" t="s">
        <v>61</v>
      </c>
      <c r="F54" s="21" t="s">
        <v>53</v>
      </c>
      <c r="G54" s="21" t="s">
        <v>57</v>
      </c>
    </row>
    <row r="55" spans="1:7" x14ac:dyDescent="0.25">
      <c r="A55" s="22">
        <v>54</v>
      </c>
      <c r="B55" s="26" t="s">
        <v>40</v>
      </c>
      <c r="C55" s="29" t="s">
        <v>42</v>
      </c>
      <c r="D55" s="21" t="s">
        <v>48</v>
      </c>
      <c r="E55" s="34" t="s">
        <v>61</v>
      </c>
      <c r="F55" s="21" t="s">
        <v>54</v>
      </c>
      <c r="G55" s="21" t="s">
        <v>58</v>
      </c>
    </row>
    <row r="56" spans="1:7" x14ac:dyDescent="0.25">
      <c r="A56" s="22">
        <v>55</v>
      </c>
      <c r="B56" s="26" t="s">
        <v>40</v>
      </c>
      <c r="C56" s="29" t="s">
        <v>43</v>
      </c>
      <c r="D56" s="21" t="s">
        <v>49</v>
      </c>
      <c r="E56" s="29" t="s">
        <v>50</v>
      </c>
      <c r="F56" s="21" t="s">
        <v>53</v>
      </c>
      <c r="G56" s="21" t="s">
        <v>57</v>
      </c>
    </row>
    <row r="57" spans="1:7" x14ac:dyDescent="0.25">
      <c r="A57" s="22">
        <v>56</v>
      </c>
      <c r="B57" s="26" t="s">
        <v>39</v>
      </c>
      <c r="C57" s="29" t="s">
        <v>43</v>
      </c>
      <c r="D57" s="21" t="s">
        <v>47</v>
      </c>
      <c r="E57" s="34" t="s">
        <v>61</v>
      </c>
      <c r="F57" s="21" t="s">
        <v>54</v>
      </c>
      <c r="G57" s="21" t="s">
        <v>56</v>
      </c>
    </row>
    <row r="58" spans="1:7" x14ac:dyDescent="0.25">
      <c r="A58" s="22">
        <v>57</v>
      </c>
      <c r="B58" s="26" t="s">
        <v>39</v>
      </c>
      <c r="C58" s="29" t="s">
        <v>43</v>
      </c>
      <c r="D58" s="21" t="s">
        <v>46</v>
      </c>
      <c r="E58" s="29" t="s">
        <v>50</v>
      </c>
      <c r="F58" s="21" t="s">
        <v>51</v>
      </c>
      <c r="G58" s="21" t="s">
        <v>57</v>
      </c>
    </row>
    <row r="59" spans="1:7" x14ac:dyDescent="0.25">
      <c r="A59" s="22">
        <v>58</v>
      </c>
      <c r="B59" s="26" t="s">
        <v>39</v>
      </c>
      <c r="C59" s="29" t="s">
        <v>43</v>
      </c>
      <c r="D59" s="21" t="s">
        <v>46</v>
      </c>
      <c r="E59" s="29" t="s">
        <v>50</v>
      </c>
      <c r="F59" s="21" t="s">
        <v>53</v>
      </c>
      <c r="G59" s="21" t="s">
        <v>57</v>
      </c>
    </row>
    <row r="60" spans="1:7" x14ac:dyDescent="0.25">
      <c r="A60" s="22">
        <v>59</v>
      </c>
      <c r="B60" s="26" t="s">
        <v>40</v>
      </c>
      <c r="C60" s="29" t="s">
        <v>42</v>
      </c>
      <c r="D60" s="21" t="s">
        <v>46</v>
      </c>
      <c r="E60" s="34" t="s">
        <v>60</v>
      </c>
      <c r="F60" s="21" t="s">
        <v>53</v>
      </c>
      <c r="G60" s="21" t="s">
        <v>57</v>
      </c>
    </row>
    <row r="61" spans="1:7" x14ac:dyDescent="0.25">
      <c r="A61" s="22">
        <v>60</v>
      </c>
      <c r="B61" s="26" t="s">
        <v>40</v>
      </c>
      <c r="C61" s="29" t="s">
        <v>42</v>
      </c>
      <c r="D61" s="21" t="s">
        <v>46</v>
      </c>
      <c r="E61" s="34" t="s">
        <v>60</v>
      </c>
      <c r="F61" s="21" t="s">
        <v>54</v>
      </c>
      <c r="G61" s="21" t="s">
        <v>57</v>
      </c>
    </row>
    <row r="62" spans="1:7" x14ac:dyDescent="0.25">
      <c r="A62" s="22">
        <v>61</v>
      </c>
      <c r="B62" s="26" t="s">
        <v>39</v>
      </c>
      <c r="C62" s="29" t="s">
        <v>43</v>
      </c>
      <c r="D62" s="21" t="s">
        <v>47</v>
      </c>
      <c r="E62" s="34" t="s">
        <v>60</v>
      </c>
      <c r="F62" s="21" t="s">
        <v>54</v>
      </c>
      <c r="G62" s="21" t="s">
        <v>57</v>
      </c>
    </row>
    <row r="63" spans="1:7" x14ac:dyDescent="0.25">
      <c r="A63" s="22">
        <v>62</v>
      </c>
      <c r="B63" s="26" t="s">
        <v>40</v>
      </c>
      <c r="C63" s="29" t="s">
        <v>42</v>
      </c>
      <c r="D63" s="21" t="s">
        <v>46</v>
      </c>
      <c r="E63" s="29" t="s">
        <v>50</v>
      </c>
      <c r="F63" s="21" t="s">
        <v>52</v>
      </c>
      <c r="G63" s="21" t="s">
        <v>57</v>
      </c>
    </row>
    <row r="64" spans="1:7" x14ac:dyDescent="0.25">
      <c r="A64" s="22">
        <v>63</v>
      </c>
      <c r="B64" s="26" t="s">
        <v>40</v>
      </c>
      <c r="C64" s="29" t="s">
        <v>42</v>
      </c>
      <c r="D64" s="21" t="s">
        <v>48</v>
      </c>
      <c r="E64" s="34" t="s">
        <v>60</v>
      </c>
      <c r="F64" s="21" t="s">
        <v>53</v>
      </c>
      <c r="G64" s="21" t="s">
        <v>57</v>
      </c>
    </row>
    <row r="65" spans="1:7" x14ac:dyDescent="0.25">
      <c r="A65" s="22">
        <v>64</v>
      </c>
      <c r="B65" s="26" t="s">
        <v>39</v>
      </c>
      <c r="C65" s="29" t="s">
        <v>43</v>
      </c>
      <c r="D65" s="21" t="s">
        <v>45</v>
      </c>
      <c r="E65" s="29" t="s">
        <v>50</v>
      </c>
      <c r="F65" s="21" t="s">
        <v>53</v>
      </c>
      <c r="G65" s="21" t="s">
        <v>57</v>
      </c>
    </row>
    <row r="66" spans="1:7" x14ac:dyDescent="0.25">
      <c r="A66" s="22">
        <v>65</v>
      </c>
      <c r="B66" s="26" t="s">
        <v>39</v>
      </c>
      <c r="C66" s="29" t="s">
        <v>43</v>
      </c>
      <c r="D66" s="21" t="s">
        <v>45</v>
      </c>
      <c r="E66" s="29" t="s">
        <v>50</v>
      </c>
      <c r="F66" s="21" t="s">
        <v>54</v>
      </c>
      <c r="G66" s="21" t="s">
        <v>57</v>
      </c>
    </row>
    <row r="67" spans="1:7" x14ac:dyDescent="0.25">
      <c r="A67" s="22">
        <v>66</v>
      </c>
      <c r="B67" s="26" t="s">
        <v>40</v>
      </c>
      <c r="C67" s="29" t="s">
        <v>43</v>
      </c>
      <c r="D67" s="21" t="s">
        <v>48</v>
      </c>
      <c r="E67" s="34" t="s">
        <v>60</v>
      </c>
      <c r="F67" s="21" t="s">
        <v>54</v>
      </c>
      <c r="G67" s="21" t="s">
        <v>58</v>
      </c>
    </row>
    <row r="68" spans="1:7" x14ac:dyDescent="0.25">
      <c r="A68" s="22">
        <v>67</v>
      </c>
      <c r="B68" s="26" t="s">
        <v>39</v>
      </c>
      <c r="C68" s="29" t="s">
        <v>42</v>
      </c>
      <c r="D68" s="21" t="s">
        <v>46</v>
      </c>
      <c r="E68" s="34" t="s">
        <v>60</v>
      </c>
      <c r="F68" s="21" t="s">
        <v>54</v>
      </c>
      <c r="G68" s="21" t="s">
        <v>56</v>
      </c>
    </row>
    <row r="69" spans="1:7" x14ac:dyDescent="0.25">
      <c r="A69" s="22">
        <v>68</v>
      </c>
      <c r="B69" s="26" t="s">
        <v>40</v>
      </c>
      <c r="C69" s="29" t="s">
        <v>43</v>
      </c>
      <c r="D69" s="21" t="s">
        <v>46</v>
      </c>
      <c r="E69" s="34" t="s">
        <v>60</v>
      </c>
      <c r="F69" s="21" t="s">
        <v>53</v>
      </c>
      <c r="G69" s="21" t="s">
        <v>57</v>
      </c>
    </row>
    <row r="70" spans="1:7" x14ac:dyDescent="0.25">
      <c r="A70" s="22">
        <v>69</v>
      </c>
      <c r="B70" s="26" t="s">
        <v>40</v>
      </c>
      <c r="C70" s="29" t="s">
        <v>43</v>
      </c>
      <c r="D70" s="21" t="s">
        <v>46</v>
      </c>
      <c r="E70" s="34" t="s">
        <v>61</v>
      </c>
      <c r="F70" s="21" t="s">
        <v>53</v>
      </c>
      <c r="G70" s="21" t="s">
        <v>57</v>
      </c>
    </row>
    <row r="71" spans="1:7" x14ac:dyDescent="0.25">
      <c r="A71" s="22">
        <v>70</v>
      </c>
      <c r="B71" s="26" t="s">
        <v>39</v>
      </c>
      <c r="C71" s="29" t="s">
        <v>43</v>
      </c>
      <c r="D71" s="21" t="s">
        <v>47</v>
      </c>
      <c r="E71" s="34" t="s">
        <v>60</v>
      </c>
      <c r="F71" s="21" t="s">
        <v>54</v>
      </c>
      <c r="G71" s="21" t="s">
        <v>57</v>
      </c>
    </row>
    <row r="72" spans="1:7" x14ac:dyDescent="0.25">
      <c r="A72" s="22">
        <v>71</v>
      </c>
      <c r="B72" s="26" t="s">
        <v>40</v>
      </c>
      <c r="C72" s="29" t="s">
        <v>42</v>
      </c>
      <c r="D72" s="21" t="s">
        <v>46</v>
      </c>
      <c r="E72" s="34" t="s">
        <v>60</v>
      </c>
      <c r="F72" s="21" t="s">
        <v>54</v>
      </c>
      <c r="G72" s="21" t="s">
        <v>56</v>
      </c>
    </row>
    <row r="73" spans="1:7" x14ac:dyDescent="0.25">
      <c r="A73" s="22">
        <v>72</v>
      </c>
      <c r="B73" s="26" t="s">
        <v>39</v>
      </c>
      <c r="C73" s="29" t="s">
        <v>43</v>
      </c>
      <c r="D73" s="21" t="s">
        <v>46</v>
      </c>
      <c r="E73" s="29" t="s">
        <v>50</v>
      </c>
      <c r="F73" s="21" t="s">
        <v>53</v>
      </c>
      <c r="G73" s="21" t="s">
        <v>56</v>
      </c>
    </row>
    <row r="74" spans="1:7" x14ac:dyDescent="0.25">
      <c r="A74" s="22">
        <v>73</v>
      </c>
      <c r="B74" s="26" t="s">
        <v>40</v>
      </c>
      <c r="C74" s="29" t="s">
        <v>42</v>
      </c>
      <c r="D74" s="21" t="s">
        <v>46</v>
      </c>
      <c r="E74" s="34" t="s">
        <v>60</v>
      </c>
      <c r="F74" s="21" t="s">
        <v>54</v>
      </c>
      <c r="G74" s="21" t="s">
        <v>56</v>
      </c>
    </row>
    <row r="75" spans="1:7" x14ac:dyDescent="0.25">
      <c r="A75" s="22">
        <v>74</v>
      </c>
      <c r="B75" s="26" t="s">
        <v>40</v>
      </c>
      <c r="C75" s="29" t="s">
        <v>43</v>
      </c>
      <c r="D75" s="21" t="s">
        <v>48</v>
      </c>
      <c r="E75" s="34" t="s">
        <v>61</v>
      </c>
      <c r="F75" s="21" t="s">
        <v>53</v>
      </c>
      <c r="G75" s="21" t="s">
        <v>57</v>
      </c>
    </row>
    <row r="76" spans="1:7" x14ac:dyDescent="0.25">
      <c r="A76" s="22">
        <v>75</v>
      </c>
      <c r="B76" s="26" t="s">
        <v>40</v>
      </c>
      <c r="C76" s="29" t="s">
        <v>43</v>
      </c>
      <c r="D76" s="21" t="s">
        <v>47</v>
      </c>
      <c r="E76" s="34" t="s">
        <v>61</v>
      </c>
      <c r="F76" s="21" t="s">
        <v>54</v>
      </c>
      <c r="G76" s="21" t="s">
        <v>56</v>
      </c>
    </row>
    <row r="77" spans="1:7" x14ac:dyDescent="0.25">
      <c r="A77" s="22">
        <v>76</v>
      </c>
      <c r="B77" s="26" t="s">
        <v>39</v>
      </c>
      <c r="C77" s="29" t="s">
        <v>43</v>
      </c>
      <c r="D77" s="21" t="s">
        <v>48</v>
      </c>
      <c r="E77" s="34" t="s">
        <v>60</v>
      </c>
      <c r="F77" s="21" t="s">
        <v>54</v>
      </c>
      <c r="G77" s="21" t="s">
        <v>57</v>
      </c>
    </row>
    <row r="78" spans="1:7" x14ac:dyDescent="0.25">
      <c r="A78" s="22">
        <v>77</v>
      </c>
      <c r="B78" s="26" t="s">
        <v>40</v>
      </c>
      <c r="C78" s="29" t="s">
        <v>43</v>
      </c>
      <c r="D78" s="21" t="s">
        <v>47</v>
      </c>
      <c r="E78" s="34" t="s">
        <v>61</v>
      </c>
      <c r="F78" s="21" t="s">
        <v>53</v>
      </c>
      <c r="G78" s="21" t="s">
        <v>56</v>
      </c>
    </row>
    <row r="79" spans="1:7" x14ac:dyDescent="0.25">
      <c r="A79" s="22">
        <v>78</v>
      </c>
      <c r="B79" s="26" t="s">
        <v>39</v>
      </c>
      <c r="C79" s="29" t="s">
        <v>42</v>
      </c>
      <c r="D79" s="21" t="s">
        <v>45</v>
      </c>
      <c r="E79" s="34" t="s">
        <v>61</v>
      </c>
      <c r="F79" s="21" t="s">
        <v>54</v>
      </c>
      <c r="G79" s="21" t="s">
        <v>57</v>
      </c>
    </row>
    <row r="80" spans="1:7" x14ac:dyDescent="0.25">
      <c r="A80" s="22">
        <v>79</v>
      </c>
      <c r="B80" s="26" t="s">
        <v>40</v>
      </c>
      <c r="C80" s="29" t="s">
        <v>43</v>
      </c>
      <c r="D80" s="21" t="s">
        <v>46</v>
      </c>
      <c r="E80" s="34" t="s">
        <v>61</v>
      </c>
      <c r="F80" s="21" t="s">
        <v>52</v>
      </c>
      <c r="G80" s="21" t="s">
        <v>57</v>
      </c>
    </row>
    <row r="81" spans="1:7" x14ac:dyDescent="0.25">
      <c r="A81" s="22">
        <v>80</v>
      </c>
      <c r="B81" s="26" t="s">
        <v>40</v>
      </c>
      <c r="C81" s="29" t="s">
        <v>43</v>
      </c>
      <c r="D81" s="21" t="s">
        <v>46</v>
      </c>
      <c r="E81" s="34" t="s">
        <v>61</v>
      </c>
      <c r="F81" s="21" t="s">
        <v>54</v>
      </c>
      <c r="G81" s="21" t="s">
        <v>57</v>
      </c>
    </row>
    <row r="82" spans="1:7" x14ac:dyDescent="0.25">
      <c r="A82" s="22">
        <v>81</v>
      </c>
      <c r="B82" s="26" t="s">
        <v>39</v>
      </c>
      <c r="C82" s="29" t="s">
        <v>44</v>
      </c>
      <c r="D82" s="21" t="s">
        <v>45</v>
      </c>
      <c r="E82" s="34" t="s">
        <v>61</v>
      </c>
      <c r="F82" s="21" t="s">
        <v>52</v>
      </c>
      <c r="G82" s="21" t="s">
        <v>57</v>
      </c>
    </row>
    <row r="83" spans="1:7" x14ac:dyDescent="0.25">
      <c r="A83" s="22">
        <v>82</v>
      </c>
      <c r="B83" s="26" t="s">
        <v>40</v>
      </c>
      <c r="C83" s="29" t="s">
        <v>43</v>
      </c>
      <c r="D83" s="21" t="s">
        <v>47</v>
      </c>
      <c r="E83" s="34" t="s">
        <v>61</v>
      </c>
      <c r="F83" s="21" t="s">
        <v>52</v>
      </c>
      <c r="G83" s="21" t="s">
        <v>56</v>
      </c>
    </row>
    <row r="84" spans="1:7" x14ac:dyDescent="0.25">
      <c r="A84" s="22">
        <v>83</v>
      </c>
      <c r="B84" s="26" t="s">
        <v>40</v>
      </c>
      <c r="C84" s="29" t="s">
        <v>42</v>
      </c>
      <c r="D84" s="21" t="s">
        <v>46</v>
      </c>
      <c r="E84" s="34" t="s">
        <v>60</v>
      </c>
      <c r="F84" s="21" t="s">
        <v>54</v>
      </c>
      <c r="G84" s="21" t="s">
        <v>57</v>
      </c>
    </row>
    <row r="85" spans="1:7" x14ac:dyDescent="0.25">
      <c r="A85" s="22">
        <v>84</v>
      </c>
      <c r="B85" s="26" t="s">
        <v>39</v>
      </c>
      <c r="C85" s="29" t="s">
        <v>43</v>
      </c>
      <c r="D85" s="21" t="s">
        <v>45</v>
      </c>
      <c r="E85" s="29" t="s">
        <v>50</v>
      </c>
      <c r="F85" s="21" t="s">
        <v>53</v>
      </c>
      <c r="G85" s="21" t="s">
        <v>57</v>
      </c>
    </row>
    <row r="86" spans="1:7" x14ac:dyDescent="0.25">
      <c r="A86" s="22">
        <v>85</v>
      </c>
      <c r="B86" s="26" t="s">
        <v>40</v>
      </c>
      <c r="C86" s="29" t="s">
        <v>43</v>
      </c>
      <c r="D86" s="21" t="s">
        <v>46</v>
      </c>
      <c r="E86" s="34" t="s">
        <v>60</v>
      </c>
      <c r="F86" s="21" t="s">
        <v>54</v>
      </c>
      <c r="G86" s="21" t="s">
        <v>56</v>
      </c>
    </row>
    <row r="87" spans="1:7" x14ac:dyDescent="0.25">
      <c r="A87" s="22">
        <v>86</v>
      </c>
      <c r="B87" s="26" t="s">
        <v>40</v>
      </c>
      <c r="C87" s="29" t="s">
        <v>43</v>
      </c>
      <c r="D87" s="21" t="s">
        <v>47</v>
      </c>
      <c r="E87" s="34" t="s">
        <v>61</v>
      </c>
      <c r="F87" s="21" t="s">
        <v>52</v>
      </c>
      <c r="G87" s="21" t="s">
        <v>57</v>
      </c>
    </row>
    <row r="88" spans="1:7" x14ac:dyDescent="0.25">
      <c r="A88" s="22">
        <v>87</v>
      </c>
      <c r="B88" s="26" t="s">
        <v>40</v>
      </c>
      <c r="C88" s="29" t="s">
        <v>42</v>
      </c>
      <c r="D88" s="21" t="s">
        <v>46</v>
      </c>
      <c r="E88" s="34" t="s">
        <v>61</v>
      </c>
      <c r="F88" s="21" t="s">
        <v>53</v>
      </c>
      <c r="G88" s="21" t="s">
        <v>57</v>
      </c>
    </row>
    <row r="89" spans="1:7" x14ac:dyDescent="0.25">
      <c r="A89" s="22">
        <v>88</v>
      </c>
      <c r="B89" s="26" t="s">
        <v>40</v>
      </c>
      <c r="C89" s="29" t="s">
        <v>42</v>
      </c>
      <c r="D89" s="21" t="s">
        <v>49</v>
      </c>
      <c r="E89" s="29" t="s">
        <v>62</v>
      </c>
      <c r="F89" s="21" t="s">
        <v>54</v>
      </c>
      <c r="G89" s="21" t="s">
        <v>57</v>
      </c>
    </row>
    <row r="90" spans="1:7" x14ac:dyDescent="0.25">
      <c r="A90" s="22">
        <v>89</v>
      </c>
      <c r="B90" s="26" t="s">
        <v>40</v>
      </c>
      <c r="C90" s="29" t="s">
        <v>43</v>
      </c>
      <c r="D90" s="21" t="s">
        <v>46</v>
      </c>
      <c r="E90" s="34" t="s">
        <v>61</v>
      </c>
      <c r="F90" s="21" t="s">
        <v>53</v>
      </c>
      <c r="G90" s="21" t="s">
        <v>57</v>
      </c>
    </row>
    <row r="91" spans="1:7" x14ac:dyDescent="0.25">
      <c r="A91" s="22">
        <v>90</v>
      </c>
      <c r="B91" s="26" t="s">
        <v>40</v>
      </c>
      <c r="C91" s="29" t="s">
        <v>43</v>
      </c>
      <c r="D91" s="21" t="s">
        <v>46</v>
      </c>
      <c r="E91" s="34" t="s">
        <v>60</v>
      </c>
      <c r="F91" s="21" t="s">
        <v>54</v>
      </c>
      <c r="G91" s="21" t="s">
        <v>56</v>
      </c>
    </row>
    <row r="92" spans="1:7" x14ac:dyDescent="0.25">
      <c r="A92" s="22">
        <v>91</v>
      </c>
      <c r="B92" s="26" t="s">
        <v>39</v>
      </c>
      <c r="C92" s="29" t="s">
        <v>43</v>
      </c>
      <c r="D92" s="21" t="s">
        <v>46</v>
      </c>
      <c r="E92" s="29" t="s">
        <v>50</v>
      </c>
      <c r="F92" s="21" t="s">
        <v>52</v>
      </c>
      <c r="G92" s="21" t="s">
        <v>56</v>
      </c>
    </row>
    <row r="93" spans="1:7" x14ac:dyDescent="0.25">
      <c r="A93" s="22">
        <v>92</v>
      </c>
      <c r="B93" s="26" t="s">
        <v>40</v>
      </c>
      <c r="C93" s="29" t="s">
        <v>43</v>
      </c>
      <c r="D93" s="21" t="s">
        <v>47</v>
      </c>
      <c r="E93" s="34" t="s">
        <v>61</v>
      </c>
      <c r="F93" s="21" t="s">
        <v>54</v>
      </c>
      <c r="G93" s="21" t="s">
        <v>57</v>
      </c>
    </row>
    <row r="94" spans="1:7" x14ac:dyDescent="0.25">
      <c r="A94" s="22">
        <v>93</v>
      </c>
      <c r="B94" s="26" t="s">
        <v>40</v>
      </c>
      <c r="C94" s="29" t="s">
        <v>42</v>
      </c>
      <c r="D94" s="21" t="s">
        <v>47</v>
      </c>
      <c r="E94" s="34" t="s">
        <v>60</v>
      </c>
      <c r="F94" s="21" t="s">
        <v>52</v>
      </c>
      <c r="G94" s="21" t="s">
        <v>57</v>
      </c>
    </row>
    <row r="95" spans="1:7" x14ac:dyDescent="0.25">
      <c r="A95" s="22">
        <v>94</v>
      </c>
      <c r="B95" s="26" t="s">
        <v>40</v>
      </c>
      <c r="C95" s="29" t="s">
        <v>43</v>
      </c>
      <c r="D95" s="21" t="s">
        <v>46</v>
      </c>
      <c r="E95" s="34" t="s">
        <v>60</v>
      </c>
      <c r="F95" s="21" t="s">
        <v>52</v>
      </c>
      <c r="G95" s="21" t="s">
        <v>57</v>
      </c>
    </row>
    <row r="96" spans="1:7" x14ac:dyDescent="0.25">
      <c r="A96" s="22">
        <v>95</v>
      </c>
      <c r="B96" s="26" t="s">
        <v>39</v>
      </c>
      <c r="C96" s="29" t="s">
        <v>43</v>
      </c>
      <c r="D96" s="21" t="s">
        <v>46</v>
      </c>
      <c r="E96" s="34" t="s">
        <v>60</v>
      </c>
      <c r="F96" s="21" t="s">
        <v>52</v>
      </c>
      <c r="G96" s="21" t="s">
        <v>57</v>
      </c>
    </row>
    <row r="97" spans="1:7" x14ac:dyDescent="0.25">
      <c r="A97" s="22">
        <v>96</v>
      </c>
      <c r="B97" s="26" t="s">
        <v>40</v>
      </c>
      <c r="C97" s="29" t="s">
        <v>42</v>
      </c>
      <c r="D97" s="21" t="s">
        <v>49</v>
      </c>
      <c r="E97" s="34" t="s">
        <v>60</v>
      </c>
      <c r="F97" s="21" t="s">
        <v>52</v>
      </c>
      <c r="G97" s="21" t="s">
        <v>57</v>
      </c>
    </row>
    <row r="98" spans="1:7" x14ac:dyDescent="0.25">
      <c r="A98" s="22">
        <v>97</v>
      </c>
      <c r="B98" s="26" t="s">
        <v>40</v>
      </c>
      <c r="C98" s="29" t="s">
        <v>42</v>
      </c>
      <c r="D98" s="21" t="s">
        <v>46</v>
      </c>
      <c r="E98" s="29" t="s">
        <v>50</v>
      </c>
      <c r="F98" s="21" t="s">
        <v>53</v>
      </c>
      <c r="G98" s="21" t="s">
        <v>58</v>
      </c>
    </row>
    <row r="99" spans="1:7" x14ac:dyDescent="0.25">
      <c r="A99" s="22">
        <v>98</v>
      </c>
      <c r="B99" s="26" t="s">
        <v>40</v>
      </c>
      <c r="C99" s="29" t="s">
        <v>42</v>
      </c>
      <c r="D99" s="21" t="s">
        <v>47</v>
      </c>
      <c r="E99" s="29" t="s">
        <v>50</v>
      </c>
      <c r="F99" s="21" t="s">
        <v>51</v>
      </c>
      <c r="G99" s="21" t="s">
        <v>56</v>
      </c>
    </row>
    <row r="100" spans="1:7" x14ac:dyDescent="0.25">
      <c r="A100" s="22">
        <v>99</v>
      </c>
      <c r="B100" s="26" t="s">
        <v>40</v>
      </c>
      <c r="C100" s="29" t="s">
        <v>42</v>
      </c>
      <c r="D100" s="21" t="s">
        <v>46</v>
      </c>
      <c r="E100" s="34" t="s">
        <v>60</v>
      </c>
      <c r="F100" s="21" t="s">
        <v>52</v>
      </c>
      <c r="G100" s="21" t="s">
        <v>57</v>
      </c>
    </row>
    <row r="101" spans="1:7" x14ac:dyDescent="0.25">
      <c r="A101" s="22">
        <v>100</v>
      </c>
      <c r="B101" s="26" t="s">
        <v>40</v>
      </c>
      <c r="C101" s="29" t="s">
        <v>43</v>
      </c>
      <c r="D101" s="21" t="s">
        <v>46</v>
      </c>
      <c r="E101" s="34" t="s">
        <v>61</v>
      </c>
      <c r="F101" s="21" t="s">
        <v>54</v>
      </c>
      <c r="G101" s="21" t="s">
        <v>57</v>
      </c>
    </row>
    <row r="102" spans="1:7" x14ac:dyDescent="0.25">
      <c r="A102" s="22">
        <v>101</v>
      </c>
      <c r="B102" s="26" t="s">
        <v>40</v>
      </c>
      <c r="C102" s="29" t="s">
        <v>43</v>
      </c>
      <c r="D102" s="21" t="s">
        <v>46</v>
      </c>
      <c r="E102" s="34" t="s">
        <v>60</v>
      </c>
      <c r="F102" s="21" t="s">
        <v>52</v>
      </c>
      <c r="G102" s="21" t="s">
        <v>56</v>
      </c>
    </row>
    <row r="103" spans="1:7" x14ac:dyDescent="0.25">
      <c r="A103" s="22">
        <v>102</v>
      </c>
      <c r="B103" s="26" t="s">
        <v>40</v>
      </c>
      <c r="C103" s="29" t="s">
        <v>43</v>
      </c>
      <c r="D103" s="21" t="s">
        <v>46</v>
      </c>
      <c r="E103" s="34" t="s">
        <v>61</v>
      </c>
      <c r="F103" s="21" t="s">
        <v>54</v>
      </c>
      <c r="G103" s="21" t="s">
        <v>57</v>
      </c>
    </row>
    <row r="104" spans="1:7" x14ac:dyDescent="0.25">
      <c r="A104" s="22">
        <v>103</v>
      </c>
      <c r="B104" s="26" t="s">
        <v>39</v>
      </c>
      <c r="C104" s="29" t="s">
        <v>43</v>
      </c>
      <c r="D104" s="21" t="s">
        <v>46</v>
      </c>
      <c r="E104" s="29" t="s">
        <v>50</v>
      </c>
      <c r="F104" s="21" t="s">
        <v>53</v>
      </c>
      <c r="G104" s="21" t="s">
        <v>56</v>
      </c>
    </row>
    <row r="105" spans="1:7" x14ac:dyDescent="0.25">
      <c r="A105" s="22">
        <v>104</v>
      </c>
      <c r="B105" s="26" t="s">
        <v>40</v>
      </c>
      <c r="C105" s="29" t="s">
        <v>43</v>
      </c>
      <c r="D105" s="21" t="s">
        <v>47</v>
      </c>
      <c r="E105" s="34" t="s">
        <v>61</v>
      </c>
      <c r="F105" s="21" t="s">
        <v>54</v>
      </c>
      <c r="G105" s="21" t="s">
        <v>56</v>
      </c>
    </row>
    <row r="106" spans="1:7" x14ac:dyDescent="0.25">
      <c r="A106" s="22">
        <v>105</v>
      </c>
      <c r="B106" s="26" t="s">
        <v>39</v>
      </c>
      <c r="C106" s="29" t="s">
        <v>43</v>
      </c>
      <c r="D106" s="21" t="s">
        <v>46</v>
      </c>
      <c r="E106" s="34" t="s">
        <v>61</v>
      </c>
      <c r="F106" s="21" t="s">
        <v>51</v>
      </c>
      <c r="G106" s="21" t="s">
        <v>56</v>
      </c>
    </row>
    <row r="107" spans="1:7" x14ac:dyDescent="0.25">
      <c r="A107" s="22">
        <v>106</v>
      </c>
      <c r="B107" s="26" t="s">
        <v>40</v>
      </c>
      <c r="C107" s="29" t="s">
        <v>42</v>
      </c>
      <c r="D107" s="21" t="s">
        <v>47</v>
      </c>
      <c r="E107" s="34" t="s">
        <v>61</v>
      </c>
      <c r="F107" s="21" t="s">
        <v>54</v>
      </c>
      <c r="G107" s="21" t="s">
        <v>57</v>
      </c>
    </row>
    <row r="108" spans="1:7" x14ac:dyDescent="0.25">
      <c r="A108" s="22">
        <v>107</v>
      </c>
      <c r="B108" s="26" t="s">
        <v>39</v>
      </c>
      <c r="C108" s="29" t="s">
        <v>43</v>
      </c>
      <c r="D108" s="21" t="s">
        <v>46</v>
      </c>
      <c r="E108" s="29" t="s">
        <v>62</v>
      </c>
      <c r="F108" s="21" t="s">
        <v>52</v>
      </c>
      <c r="G108" s="21" t="s">
        <v>56</v>
      </c>
    </row>
    <row r="109" spans="1:7" x14ac:dyDescent="0.25">
      <c r="A109" s="22">
        <v>108</v>
      </c>
      <c r="B109" s="26" t="s">
        <v>39</v>
      </c>
      <c r="C109" s="29" t="s">
        <v>44</v>
      </c>
      <c r="D109" s="21" t="s">
        <v>45</v>
      </c>
      <c r="E109" s="29" t="s">
        <v>50</v>
      </c>
      <c r="F109" s="21" t="s">
        <v>54</v>
      </c>
      <c r="G109" s="21" t="s">
        <v>57</v>
      </c>
    </row>
    <row r="110" spans="1:7" x14ac:dyDescent="0.25">
      <c r="A110" s="22">
        <v>109</v>
      </c>
      <c r="B110" s="26" t="s">
        <v>40</v>
      </c>
      <c r="C110" s="29" t="s">
        <v>43</v>
      </c>
      <c r="D110" s="21" t="s">
        <v>47</v>
      </c>
      <c r="E110" s="34" t="s">
        <v>60</v>
      </c>
      <c r="F110" s="21" t="s">
        <v>52</v>
      </c>
      <c r="G110" s="21" t="s">
        <v>57</v>
      </c>
    </row>
    <row r="111" spans="1:7" x14ac:dyDescent="0.25">
      <c r="A111" s="22">
        <v>110</v>
      </c>
      <c r="B111" s="26" t="s">
        <v>40</v>
      </c>
      <c r="C111" s="29" t="s">
        <v>43</v>
      </c>
      <c r="D111" s="21" t="s">
        <v>48</v>
      </c>
      <c r="E111" s="34" t="s">
        <v>61</v>
      </c>
      <c r="F111" s="21" t="s">
        <v>52</v>
      </c>
      <c r="G111" s="21" t="s">
        <v>58</v>
      </c>
    </row>
    <row r="112" spans="1:7" x14ac:dyDescent="0.25">
      <c r="A112" s="22">
        <v>111</v>
      </c>
      <c r="B112" s="26" t="s">
        <v>40</v>
      </c>
      <c r="C112" s="29" t="s">
        <v>43</v>
      </c>
      <c r="D112" s="21" t="s">
        <v>45</v>
      </c>
      <c r="E112" s="29" t="s">
        <v>50</v>
      </c>
      <c r="F112" s="21" t="s">
        <v>51</v>
      </c>
      <c r="G112" s="21" t="s">
        <v>57</v>
      </c>
    </row>
    <row r="113" spans="1:7" x14ac:dyDescent="0.25">
      <c r="A113" s="22">
        <v>112</v>
      </c>
      <c r="B113" s="26" t="s">
        <v>40</v>
      </c>
      <c r="C113" s="29" t="s">
        <v>43</v>
      </c>
      <c r="D113" s="21" t="s">
        <v>47</v>
      </c>
      <c r="E113" s="29" t="s">
        <v>50</v>
      </c>
      <c r="F113" s="21" t="s">
        <v>51</v>
      </c>
      <c r="G113" s="21" t="s">
        <v>56</v>
      </c>
    </row>
    <row r="114" spans="1:7" x14ac:dyDescent="0.25">
      <c r="A114" s="22">
        <v>113</v>
      </c>
      <c r="B114" s="26" t="s">
        <v>40</v>
      </c>
      <c r="C114" s="29" t="s">
        <v>42</v>
      </c>
      <c r="D114" s="21" t="s">
        <v>46</v>
      </c>
      <c r="E114" s="34" t="s">
        <v>61</v>
      </c>
      <c r="F114" s="21" t="s">
        <v>53</v>
      </c>
      <c r="G114" s="21" t="s">
        <v>56</v>
      </c>
    </row>
    <row r="115" spans="1:7" x14ac:dyDescent="0.25">
      <c r="A115" s="22">
        <v>114</v>
      </c>
      <c r="B115" s="26" t="s">
        <v>40</v>
      </c>
      <c r="C115" s="29" t="s">
        <v>42</v>
      </c>
      <c r="D115" s="21" t="s">
        <v>46</v>
      </c>
      <c r="E115" s="29" t="s">
        <v>50</v>
      </c>
      <c r="F115" s="21" t="s">
        <v>54</v>
      </c>
      <c r="G115" s="21" t="s">
        <v>56</v>
      </c>
    </row>
    <row r="116" spans="1:7" x14ac:dyDescent="0.25">
      <c r="A116" s="22">
        <v>115</v>
      </c>
      <c r="B116" s="26" t="s">
        <v>40</v>
      </c>
      <c r="C116" s="29" t="s">
        <v>43</v>
      </c>
      <c r="D116" s="21" t="s">
        <v>46</v>
      </c>
      <c r="E116" s="29" t="s">
        <v>50</v>
      </c>
      <c r="F116" s="21" t="s">
        <v>53</v>
      </c>
      <c r="G116" s="21" t="s">
        <v>57</v>
      </c>
    </row>
    <row r="117" spans="1:7" x14ac:dyDescent="0.25">
      <c r="A117" s="22">
        <v>116</v>
      </c>
      <c r="B117" s="26" t="s">
        <v>40</v>
      </c>
      <c r="C117" s="29" t="s">
        <v>44</v>
      </c>
      <c r="D117" s="21" t="s">
        <v>45</v>
      </c>
      <c r="E117" s="34" t="s">
        <v>61</v>
      </c>
      <c r="F117" s="21" t="s">
        <v>51</v>
      </c>
      <c r="G117" s="21" t="s">
        <v>57</v>
      </c>
    </row>
    <row r="118" spans="1:7" x14ac:dyDescent="0.25">
      <c r="A118" s="22">
        <v>117</v>
      </c>
      <c r="B118" s="26" t="s">
        <v>40</v>
      </c>
      <c r="C118" s="29" t="s">
        <v>43</v>
      </c>
      <c r="D118" s="21" t="s">
        <v>45</v>
      </c>
      <c r="E118" s="29" t="s">
        <v>50</v>
      </c>
      <c r="F118" s="21" t="s">
        <v>51</v>
      </c>
      <c r="G118" s="21" t="s">
        <v>57</v>
      </c>
    </row>
    <row r="119" spans="1:7" x14ac:dyDescent="0.25">
      <c r="A119" s="22">
        <v>118</v>
      </c>
      <c r="B119" s="26" t="s">
        <v>40</v>
      </c>
      <c r="C119" s="29" t="s">
        <v>43</v>
      </c>
      <c r="D119" s="21" t="s">
        <v>46</v>
      </c>
      <c r="E119" s="29" t="s">
        <v>50</v>
      </c>
      <c r="F119" s="21" t="s">
        <v>52</v>
      </c>
      <c r="G119" s="21" t="s">
        <v>56</v>
      </c>
    </row>
    <row r="120" spans="1:7" x14ac:dyDescent="0.25">
      <c r="A120" s="22">
        <v>119</v>
      </c>
      <c r="B120" s="26" t="s">
        <v>39</v>
      </c>
      <c r="C120" s="29" t="s">
        <v>41</v>
      </c>
      <c r="D120" s="21" t="s">
        <v>48</v>
      </c>
      <c r="E120" s="29" t="s">
        <v>50</v>
      </c>
      <c r="F120" s="21" t="s">
        <v>53</v>
      </c>
      <c r="G120" s="21" t="s">
        <v>57</v>
      </c>
    </row>
    <row r="121" spans="1:7" x14ac:dyDescent="0.25">
      <c r="A121" s="22">
        <v>120</v>
      </c>
      <c r="B121" s="26" t="s">
        <v>40</v>
      </c>
      <c r="C121" s="29" t="s">
        <v>43</v>
      </c>
      <c r="D121" s="21" t="s">
        <v>46</v>
      </c>
      <c r="E121" s="29" t="s">
        <v>50</v>
      </c>
      <c r="F121" s="21" t="s">
        <v>51</v>
      </c>
      <c r="G121" s="21" t="s">
        <v>57</v>
      </c>
    </row>
    <row r="122" spans="1:7" x14ac:dyDescent="0.25">
      <c r="A122" s="22">
        <v>121</v>
      </c>
      <c r="B122" s="26" t="s">
        <v>39</v>
      </c>
      <c r="C122" s="29" t="s">
        <v>42</v>
      </c>
      <c r="D122" s="21" t="s">
        <v>48</v>
      </c>
      <c r="E122" s="29" t="s">
        <v>50</v>
      </c>
      <c r="F122" s="21" t="s">
        <v>53</v>
      </c>
      <c r="G122" s="21" t="s">
        <v>57</v>
      </c>
    </row>
    <row r="123" spans="1:7" x14ac:dyDescent="0.25">
      <c r="A123" s="22">
        <v>122</v>
      </c>
      <c r="B123" s="26" t="s">
        <v>39</v>
      </c>
      <c r="C123" s="29" t="s">
        <v>43</v>
      </c>
      <c r="D123" s="21" t="s">
        <v>48</v>
      </c>
      <c r="E123" s="29" t="s">
        <v>50</v>
      </c>
      <c r="F123" s="21" t="s">
        <v>53</v>
      </c>
      <c r="G123" s="21" t="s">
        <v>56</v>
      </c>
    </row>
    <row r="124" spans="1:7" x14ac:dyDescent="0.25">
      <c r="A124" s="22">
        <v>123</v>
      </c>
      <c r="B124" s="26" t="s">
        <v>40</v>
      </c>
      <c r="C124" s="29" t="s">
        <v>43</v>
      </c>
      <c r="D124" s="21" t="s">
        <v>47</v>
      </c>
      <c r="E124" s="29" t="s">
        <v>50</v>
      </c>
      <c r="F124" s="21" t="s">
        <v>51</v>
      </c>
      <c r="G124" s="21" t="s">
        <v>57</v>
      </c>
    </row>
    <row r="125" spans="1:7" x14ac:dyDescent="0.25">
      <c r="A125" s="22">
        <v>124</v>
      </c>
      <c r="B125" s="26" t="s">
        <v>39</v>
      </c>
      <c r="C125" s="29" t="s">
        <v>43</v>
      </c>
      <c r="D125" s="21" t="s">
        <v>47</v>
      </c>
      <c r="E125" s="34" t="s">
        <v>61</v>
      </c>
      <c r="F125" s="21" t="s">
        <v>53</v>
      </c>
      <c r="G125" s="21" t="s">
        <v>56</v>
      </c>
    </row>
    <row r="126" spans="1:7" x14ac:dyDescent="0.25">
      <c r="A126" s="22">
        <v>125</v>
      </c>
      <c r="B126" s="26" t="s">
        <v>39</v>
      </c>
      <c r="C126" s="29" t="s">
        <v>43</v>
      </c>
      <c r="D126" s="21" t="s">
        <v>48</v>
      </c>
      <c r="E126" s="29" t="s">
        <v>50</v>
      </c>
      <c r="F126" s="21" t="s">
        <v>53</v>
      </c>
      <c r="G126" s="21" t="s">
        <v>57</v>
      </c>
    </row>
    <row r="127" spans="1:7" x14ac:dyDescent="0.25">
      <c r="A127" s="22">
        <v>126</v>
      </c>
      <c r="B127" s="26" t="s">
        <v>40</v>
      </c>
      <c r="C127" s="29" t="s">
        <v>42</v>
      </c>
      <c r="D127" s="21" t="s">
        <v>48</v>
      </c>
      <c r="E127" s="34" t="s">
        <v>60</v>
      </c>
      <c r="F127" s="21" t="s">
        <v>53</v>
      </c>
      <c r="G127" s="21" t="s">
        <v>56</v>
      </c>
    </row>
    <row r="128" spans="1:7" x14ac:dyDescent="0.25">
      <c r="A128" s="22">
        <v>127</v>
      </c>
      <c r="B128" s="26" t="s">
        <v>39</v>
      </c>
      <c r="C128" s="29" t="s">
        <v>42</v>
      </c>
      <c r="D128" s="21" t="s">
        <v>48</v>
      </c>
      <c r="E128" s="29" t="s">
        <v>50</v>
      </c>
      <c r="F128" s="21" t="s">
        <v>54</v>
      </c>
      <c r="G128" s="21" t="s">
        <v>57</v>
      </c>
    </row>
    <row r="129" spans="1:7" x14ac:dyDescent="0.25">
      <c r="A129" s="22">
        <v>128</v>
      </c>
      <c r="B129" s="26" t="s">
        <v>40</v>
      </c>
      <c r="C129" s="29" t="s">
        <v>43</v>
      </c>
      <c r="D129" s="21" t="s">
        <v>47</v>
      </c>
      <c r="E129" s="34" t="s">
        <v>60</v>
      </c>
      <c r="F129" s="21" t="s">
        <v>51</v>
      </c>
      <c r="G129" s="21" t="s">
        <v>57</v>
      </c>
    </row>
    <row r="130" spans="1:7" x14ac:dyDescent="0.25">
      <c r="A130" s="22">
        <v>129</v>
      </c>
      <c r="B130" s="26" t="s">
        <v>40</v>
      </c>
      <c r="C130" s="29" t="s">
        <v>43</v>
      </c>
      <c r="D130" s="21" t="s">
        <v>48</v>
      </c>
      <c r="E130" s="29" t="s">
        <v>50</v>
      </c>
      <c r="F130" s="21" t="s">
        <v>53</v>
      </c>
      <c r="G130" s="21" t="s">
        <v>58</v>
      </c>
    </row>
    <row r="131" spans="1:7" x14ac:dyDescent="0.25">
      <c r="A131" s="22">
        <v>130</v>
      </c>
      <c r="B131" s="26" t="s">
        <v>39</v>
      </c>
      <c r="C131" s="29" t="s">
        <v>42</v>
      </c>
      <c r="D131" s="21" t="s">
        <v>48</v>
      </c>
      <c r="E131" s="29" t="s">
        <v>62</v>
      </c>
      <c r="F131" s="21" t="s">
        <v>54</v>
      </c>
      <c r="G131" s="21" t="s">
        <v>58</v>
      </c>
    </row>
    <row r="132" spans="1:7" x14ac:dyDescent="0.25">
      <c r="A132" s="22">
        <v>131</v>
      </c>
      <c r="B132" s="26" t="s">
        <v>39</v>
      </c>
      <c r="C132" s="29" t="s">
        <v>43</v>
      </c>
      <c r="D132" s="21" t="s">
        <v>48</v>
      </c>
      <c r="E132" s="34" t="s">
        <v>61</v>
      </c>
      <c r="F132" s="21" t="s">
        <v>54</v>
      </c>
      <c r="G132" s="21" t="s">
        <v>58</v>
      </c>
    </row>
    <row r="133" spans="1:7" x14ac:dyDescent="0.25">
      <c r="A133" s="22">
        <v>132</v>
      </c>
      <c r="B133" s="26" t="s">
        <v>39</v>
      </c>
      <c r="C133" s="29" t="s">
        <v>43</v>
      </c>
      <c r="D133" s="21" t="s">
        <v>47</v>
      </c>
      <c r="E133" s="29" t="s">
        <v>50</v>
      </c>
      <c r="F133" s="21" t="s">
        <v>51</v>
      </c>
      <c r="G133" s="21" t="s">
        <v>56</v>
      </c>
    </row>
    <row r="134" spans="1:7" x14ac:dyDescent="0.25">
      <c r="A134" s="22">
        <v>133</v>
      </c>
      <c r="B134" s="26" t="s">
        <v>40</v>
      </c>
      <c r="C134" s="29" t="s">
        <v>43</v>
      </c>
      <c r="D134" s="21" t="s">
        <v>46</v>
      </c>
      <c r="E134" s="29" t="s">
        <v>50</v>
      </c>
      <c r="F134" s="21" t="s">
        <v>51</v>
      </c>
      <c r="G134" s="21" t="s">
        <v>58</v>
      </c>
    </row>
    <row r="135" spans="1:7" x14ac:dyDescent="0.25">
      <c r="A135" s="22">
        <v>134</v>
      </c>
      <c r="B135" s="26" t="s">
        <v>39</v>
      </c>
      <c r="C135" s="29" t="s">
        <v>43</v>
      </c>
      <c r="D135" s="21" t="s">
        <v>48</v>
      </c>
      <c r="E135" s="29" t="s">
        <v>50</v>
      </c>
      <c r="F135" s="21" t="s">
        <v>53</v>
      </c>
      <c r="G135" s="21" t="s">
        <v>56</v>
      </c>
    </row>
    <row r="136" spans="1:7" x14ac:dyDescent="0.25">
      <c r="A136" s="22">
        <v>135</v>
      </c>
      <c r="B136" s="26" t="s">
        <v>40</v>
      </c>
      <c r="C136" s="29" t="s">
        <v>42</v>
      </c>
      <c r="D136" s="21" t="s">
        <v>47</v>
      </c>
      <c r="E136" s="34" t="s">
        <v>60</v>
      </c>
      <c r="F136" s="21" t="s">
        <v>53</v>
      </c>
      <c r="G136" s="21" t="s">
        <v>56</v>
      </c>
    </row>
    <row r="137" spans="1:7" x14ac:dyDescent="0.25">
      <c r="A137" s="22">
        <v>136</v>
      </c>
      <c r="B137" s="26" t="s">
        <v>39</v>
      </c>
      <c r="C137" s="29" t="s">
        <v>43</v>
      </c>
      <c r="D137" s="21" t="s">
        <v>48</v>
      </c>
      <c r="E137" s="29" t="s">
        <v>50</v>
      </c>
      <c r="F137" s="21" t="s">
        <v>53</v>
      </c>
      <c r="G137" s="21" t="s">
        <v>57</v>
      </c>
    </row>
    <row r="138" spans="1:7" x14ac:dyDescent="0.25">
      <c r="A138" s="22">
        <v>137</v>
      </c>
      <c r="B138" s="26" t="s">
        <v>39</v>
      </c>
      <c r="C138" s="29" t="s">
        <v>43</v>
      </c>
      <c r="D138" s="21" t="s">
        <v>45</v>
      </c>
      <c r="E138" s="34" t="s">
        <v>60</v>
      </c>
      <c r="F138" s="21" t="s">
        <v>51</v>
      </c>
      <c r="G138" s="21" t="s">
        <v>56</v>
      </c>
    </row>
    <row r="139" spans="1:7" x14ac:dyDescent="0.25">
      <c r="A139" s="22">
        <v>138</v>
      </c>
      <c r="B139" s="26" t="s">
        <v>40</v>
      </c>
      <c r="C139" s="29" t="s">
        <v>42</v>
      </c>
      <c r="D139" s="21" t="s">
        <v>48</v>
      </c>
      <c r="E139" s="34" t="s">
        <v>60</v>
      </c>
      <c r="F139" s="21" t="s">
        <v>54</v>
      </c>
      <c r="G139" s="21" t="s">
        <v>56</v>
      </c>
    </row>
    <row r="140" spans="1:7" x14ac:dyDescent="0.25">
      <c r="A140" s="22">
        <v>139</v>
      </c>
      <c r="B140" s="26" t="s">
        <v>40</v>
      </c>
      <c r="C140" s="29" t="s">
        <v>43</v>
      </c>
      <c r="D140" s="21" t="s">
        <v>46</v>
      </c>
      <c r="E140" s="29" t="s">
        <v>50</v>
      </c>
      <c r="F140" s="21" t="s">
        <v>51</v>
      </c>
      <c r="G140" s="21" t="s">
        <v>57</v>
      </c>
    </row>
    <row r="141" spans="1:7" x14ac:dyDescent="0.25">
      <c r="A141" s="22">
        <v>140</v>
      </c>
      <c r="B141" s="26" t="s">
        <v>40</v>
      </c>
      <c r="C141" s="29" t="s">
        <v>42</v>
      </c>
      <c r="D141" s="21" t="s">
        <v>48</v>
      </c>
      <c r="E141" s="34" t="s">
        <v>60</v>
      </c>
      <c r="F141" s="21" t="s">
        <v>54</v>
      </c>
      <c r="G141" s="21" t="s">
        <v>56</v>
      </c>
    </row>
    <row r="142" spans="1:7" x14ac:dyDescent="0.25">
      <c r="A142" s="22">
        <v>141</v>
      </c>
      <c r="B142" s="26" t="s">
        <v>40</v>
      </c>
      <c r="C142" s="29" t="s">
        <v>42</v>
      </c>
      <c r="D142" s="21" t="s">
        <v>48</v>
      </c>
      <c r="E142" s="34" t="s">
        <v>60</v>
      </c>
      <c r="F142" s="21" t="s">
        <v>51</v>
      </c>
      <c r="G142" s="21" t="s">
        <v>57</v>
      </c>
    </row>
    <row r="143" spans="1:7" x14ac:dyDescent="0.25">
      <c r="A143" s="22">
        <v>142</v>
      </c>
      <c r="B143" s="26" t="s">
        <v>40</v>
      </c>
      <c r="C143" s="29" t="s">
        <v>42</v>
      </c>
      <c r="D143" s="21" t="s">
        <v>48</v>
      </c>
      <c r="E143" s="29" t="s">
        <v>50</v>
      </c>
      <c r="F143" s="21" t="s">
        <v>51</v>
      </c>
      <c r="G143" s="21" t="s">
        <v>57</v>
      </c>
    </row>
    <row r="144" spans="1:7" x14ac:dyDescent="0.25">
      <c r="A144" s="22">
        <v>143</v>
      </c>
      <c r="B144" s="26" t="s">
        <v>40</v>
      </c>
      <c r="C144" s="29" t="s">
        <v>43</v>
      </c>
      <c r="D144" s="21" t="s">
        <v>47</v>
      </c>
      <c r="E144" s="34" t="s">
        <v>60</v>
      </c>
      <c r="F144" s="21" t="s">
        <v>54</v>
      </c>
      <c r="G144" s="21" t="s">
        <v>56</v>
      </c>
    </row>
    <row r="145" spans="1:7" x14ac:dyDescent="0.25">
      <c r="A145" s="22">
        <v>144</v>
      </c>
      <c r="B145" s="26" t="s">
        <v>39</v>
      </c>
      <c r="C145" s="29" t="s">
        <v>43</v>
      </c>
      <c r="D145" s="21" t="s">
        <v>48</v>
      </c>
      <c r="E145" s="29" t="s">
        <v>50</v>
      </c>
      <c r="F145" s="21" t="s">
        <v>51</v>
      </c>
      <c r="G145" s="21" t="s">
        <v>58</v>
      </c>
    </row>
    <row r="146" spans="1:7" x14ac:dyDescent="0.25">
      <c r="A146" s="22">
        <v>145</v>
      </c>
      <c r="B146" s="26" t="s">
        <v>40</v>
      </c>
      <c r="C146" s="29" t="s">
        <v>43</v>
      </c>
      <c r="D146" s="21" t="s">
        <v>46</v>
      </c>
      <c r="E146" s="34" t="s">
        <v>61</v>
      </c>
      <c r="F146" s="21" t="s">
        <v>51</v>
      </c>
      <c r="G146" s="21" t="s">
        <v>58</v>
      </c>
    </row>
    <row r="147" spans="1:7" x14ac:dyDescent="0.25">
      <c r="A147" s="22">
        <v>146</v>
      </c>
      <c r="B147" s="26" t="s">
        <v>40</v>
      </c>
      <c r="C147" s="29" t="s">
        <v>41</v>
      </c>
      <c r="D147" s="21" t="s">
        <v>48</v>
      </c>
      <c r="E147" s="29" t="s">
        <v>62</v>
      </c>
      <c r="F147" s="21" t="s">
        <v>51</v>
      </c>
      <c r="G147" s="21" t="s">
        <v>57</v>
      </c>
    </row>
    <row r="148" spans="1:7" x14ac:dyDescent="0.25">
      <c r="A148" s="22">
        <v>147</v>
      </c>
      <c r="B148" s="26" t="s">
        <v>40</v>
      </c>
      <c r="C148" s="29" t="s">
        <v>44</v>
      </c>
      <c r="D148" s="21" t="s">
        <v>45</v>
      </c>
      <c r="E148" s="34" t="s">
        <v>60</v>
      </c>
      <c r="F148" s="21" t="s">
        <v>51</v>
      </c>
      <c r="G148" s="21" t="s">
        <v>56</v>
      </c>
    </row>
    <row r="149" spans="1:7" x14ac:dyDescent="0.25">
      <c r="A149" s="22">
        <v>148</v>
      </c>
      <c r="B149" s="26" t="s">
        <v>40</v>
      </c>
      <c r="C149" s="29" t="s">
        <v>44</v>
      </c>
      <c r="D149" s="21" t="s">
        <v>45</v>
      </c>
      <c r="E149" s="29" t="s">
        <v>50</v>
      </c>
      <c r="F149" s="21" t="s">
        <v>52</v>
      </c>
      <c r="G149" s="21" t="s">
        <v>56</v>
      </c>
    </row>
    <row r="150" spans="1:7" x14ac:dyDescent="0.25">
      <c r="A150" s="22">
        <v>149</v>
      </c>
      <c r="B150" s="26" t="s">
        <v>40</v>
      </c>
      <c r="C150" s="29" t="s">
        <v>42</v>
      </c>
      <c r="D150" s="21" t="s">
        <v>46</v>
      </c>
      <c r="E150" s="29" t="s">
        <v>50</v>
      </c>
      <c r="F150" s="21" t="s">
        <v>51</v>
      </c>
      <c r="G150" s="21" t="s">
        <v>56</v>
      </c>
    </row>
    <row r="151" spans="1:7" x14ac:dyDescent="0.25">
      <c r="A151" s="22">
        <v>150</v>
      </c>
      <c r="B151" s="26" t="s">
        <v>40</v>
      </c>
      <c r="C151" s="29" t="s">
        <v>43</v>
      </c>
      <c r="D151" s="21" t="s">
        <v>47</v>
      </c>
      <c r="E151" s="29" t="s">
        <v>50</v>
      </c>
      <c r="F151" s="21" t="s">
        <v>52</v>
      </c>
      <c r="G151" s="21" t="s">
        <v>58</v>
      </c>
    </row>
    <row r="152" spans="1:7" x14ac:dyDescent="0.25">
      <c r="A152" s="22">
        <v>151</v>
      </c>
      <c r="B152" s="26" t="s">
        <v>40</v>
      </c>
      <c r="C152" s="29" t="s">
        <v>43</v>
      </c>
      <c r="D152" s="21" t="s">
        <v>47</v>
      </c>
      <c r="E152" s="29" t="s">
        <v>50</v>
      </c>
      <c r="F152" s="21" t="s">
        <v>51</v>
      </c>
      <c r="G152" s="21" t="s">
        <v>58</v>
      </c>
    </row>
    <row r="153" spans="1:7" x14ac:dyDescent="0.25">
      <c r="A153" s="22">
        <v>152</v>
      </c>
      <c r="B153" s="26" t="s">
        <v>40</v>
      </c>
      <c r="C153" s="29" t="s">
        <v>42</v>
      </c>
      <c r="D153" s="21" t="s">
        <v>46</v>
      </c>
      <c r="E153" s="34" t="s">
        <v>61</v>
      </c>
      <c r="F153" s="21" t="s">
        <v>52</v>
      </c>
      <c r="G153" s="21" t="s">
        <v>56</v>
      </c>
    </row>
    <row r="154" spans="1:7" x14ac:dyDescent="0.25">
      <c r="A154" s="22">
        <v>153</v>
      </c>
      <c r="B154" s="26" t="s">
        <v>40</v>
      </c>
      <c r="C154" s="29" t="s">
        <v>43</v>
      </c>
      <c r="D154" s="21" t="s">
        <v>46</v>
      </c>
      <c r="E154" s="29" t="s">
        <v>50</v>
      </c>
      <c r="F154" s="21" t="s">
        <v>51</v>
      </c>
      <c r="G154" s="21" t="s">
        <v>57</v>
      </c>
    </row>
    <row r="155" spans="1:7" x14ac:dyDescent="0.25">
      <c r="A155" s="22">
        <v>154</v>
      </c>
      <c r="B155" s="26" t="s">
        <v>40</v>
      </c>
      <c r="C155" s="29" t="s">
        <v>43</v>
      </c>
      <c r="D155" s="21" t="s">
        <v>47</v>
      </c>
      <c r="E155" s="34" t="s">
        <v>61</v>
      </c>
      <c r="F155" s="21" t="s">
        <v>51</v>
      </c>
      <c r="G155" s="21" t="s">
        <v>56</v>
      </c>
    </row>
    <row r="156" spans="1:7" x14ac:dyDescent="0.25">
      <c r="A156" s="22">
        <v>155</v>
      </c>
      <c r="B156" s="26" t="s">
        <v>40</v>
      </c>
      <c r="C156" s="29" t="s">
        <v>43</v>
      </c>
      <c r="D156" s="21" t="s">
        <v>46</v>
      </c>
      <c r="E156" s="29" t="s">
        <v>62</v>
      </c>
      <c r="F156" s="21" t="s">
        <v>51</v>
      </c>
      <c r="G156" s="21" t="s">
        <v>56</v>
      </c>
    </row>
    <row r="157" spans="1:7" x14ac:dyDescent="0.25">
      <c r="A157" s="22">
        <v>156</v>
      </c>
      <c r="B157" s="26" t="s">
        <v>39</v>
      </c>
      <c r="C157" s="29" t="s">
        <v>43</v>
      </c>
      <c r="D157" s="21" t="s">
        <v>48</v>
      </c>
      <c r="E157" s="29" t="s">
        <v>50</v>
      </c>
      <c r="F157" s="21" t="s">
        <v>51</v>
      </c>
      <c r="G157" s="21" t="s">
        <v>56</v>
      </c>
    </row>
    <row r="158" spans="1:7" x14ac:dyDescent="0.25">
      <c r="A158" s="22">
        <v>157</v>
      </c>
      <c r="B158" s="26" t="s">
        <v>39</v>
      </c>
      <c r="C158" s="29" t="s">
        <v>43</v>
      </c>
      <c r="D158" s="21" t="s">
        <v>46</v>
      </c>
      <c r="E158" s="29" t="s">
        <v>50</v>
      </c>
      <c r="F158" s="21" t="s">
        <v>52</v>
      </c>
      <c r="G158" s="21" t="s">
        <v>56</v>
      </c>
    </row>
    <row r="159" spans="1:7" x14ac:dyDescent="0.25">
      <c r="A159" s="22">
        <v>158</v>
      </c>
      <c r="B159" s="26" t="s">
        <v>39</v>
      </c>
      <c r="C159" s="29" t="s">
        <v>43</v>
      </c>
      <c r="D159" s="21" t="s">
        <v>46</v>
      </c>
      <c r="E159" s="34" t="s">
        <v>61</v>
      </c>
      <c r="F159" s="21" t="s">
        <v>54</v>
      </c>
      <c r="G159" s="21" t="s">
        <v>56</v>
      </c>
    </row>
    <row r="160" spans="1:7" x14ac:dyDescent="0.25">
      <c r="A160" s="22">
        <v>159</v>
      </c>
      <c r="B160" s="26" t="s">
        <v>40</v>
      </c>
      <c r="C160" s="29" t="s">
        <v>42</v>
      </c>
      <c r="D160" s="21" t="s">
        <v>46</v>
      </c>
      <c r="E160" s="34" t="s">
        <v>60</v>
      </c>
      <c r="F160" s="21" t="s">
        <v>54</v>
      </c>
      <c r="G160" s="21" t="s">
        <v>56</v>
      </c>
    </row>
    <row r="161" spans="1:7" x14ac:dyDescent="0.25">
      <c r="A161" s="22">
        <v>160</v>
      </c>
      <c r="B161" s="26" t="s">
        <v>39</v>
      </c>
      <c r="C161" s="29" t="s">
        <v>43</v>
      </c>
      <c r="D161" s="21" t="s">
        <v>46</v>
      </c>
      <c r="E161" s="34" t="s">
        <v>60</v>
      </c>
      <c r="F161" s="21" t="s">
        <v>54</v>
      </c>
      <c r="G161" s="21" t="s">
        <v>57</v>
      </c>
    </row>
    <row r="162" spans="1:7" x14ac:dyDescent="0.25">
      <c r="A162" s="22">
        <v>161</v>
      </c>
      <c r="B162" s="26" t="s">
        <v>40</v>
      </c>
      <c r="C162" s="29" t="s">
        <v>42</v>
      </c>
      <c r="D162" s="21" t="s">
        <v>47</v>
      </c>
      <c r="E162" s="34" t="s">
        <v>60</v>
      </c>
      <c r="F162" s="21" t="s">
        <v>54</v>
      </c>
      <c r="G162" s="21" t="s">
        <v>57</v>
      </c>
    </row>
    <row r="163" spans="1:7" x14ac:dyDescent="0.25">
      <c r="A163" s="22">
        <v>162</v>
      </c>
      <c r="B163" s="26" t="s">
        <v>40</v>
      </c>
      <c r="C163" s="29" t="s">
        <v>43</v>
      </c>
      <c r="D163" s="21" t="s">
        <v>46</v>
      </c>
      <c r="E163" s="34" t="s">
        <v>61</v>
      </c>
      <c r="F163" s="21" t="s">
        <v>52</v>
      </c>
      <c r="G163" s="21" t="s">
        <v>56</v>
      </c>
    </row>
    <row r="164" spans="1:7" x14ac:dyDescent="0.25">
      <c r="A164" s="22">
        <v>163</v>
      </c>
      <c r="B164" s="26" t="s">
        <v>39</v>
      </c>
      <c r="C164" s="29" t="s">
        <v>42</v>
      </c>
      <c r="D164" s="21" t="s">
        <v>47</v>
      </c>
      <c r="E164" s="29" t="s">
        <v>50</v>
      </c>
      <c r="F164" s="21" t="s">
        <v>53</v>
      </c>
      <c r="G164" s="21" t="s">
        <v>57</v>
      </c>
    </row>
    <row r="165" spans="1:7" x14ac:dyDescent="0.25">
      <c r="A165" s="22">
        <v>164</v>
      </c>
      <c r="B165" s="26" t="s">
        <v>40</v>
      </c>
      <c r="C165" s="29" t="s">
        <v>43</v>
      </c>
      <c r="D165" s="21" t="s">
        <v>45</v>
      </c>
      <c r="E165" s="34" t="s">
        <v>60</v>
      </c>
      <c r="F165" s="21" t="s">
        <v>52</v>
      </c>
      <c r="G165" s="21" t="s">
        <v>58</v>
      </c>
    </row>
    <row r="166" spans="1:7" x14ac:dyDescent="0.25">
      <c r="A166" s="22">
        <v>165</v>
      </c>
      <c r="B166" s="26" t="s">
        <v>40</v>
      </c>
      <c r="C166" s="29" t="s">
        <v>42</v>
      </c>
      <c r="D166" s="21" t="s">
        <v>48</v>
      </c>
      <c r="E166" s="29" t="s">
        <v>50</v>
      </c>
      <c r="F166" s="21" t="s">
        <v>53</v>
      </c>
      <c r="G166" s="21" t="s">
        <v>56</v>
      </c>
    </row>
    <row r="167" spans="1:7" x14ac:dyDescent="0.25">
      <c r="A167" s="22">
        <v>166</v>
      </c>
      <c r="B167" s="26" t="s">
        <v>39</v>
      </c>
      <c r="C167" s="29" t="s">
        <v>44</v>
      </c>
      <c r="D167" s="21" t="s">
        <v>48</v>
      </c>
      <c r="E167" s="34" t="s">
        <v>61</v>
      </c>
      <c r="F167" s="21" t="s">
        <v>51</v>
      </c>
      <c r="G167" s="21" t="s">
        <v>56</v>
      </c>
    </row>
    <row r="168" spans="1:7" x14ac:dyDescent="0.25">
      <c r="A168" s="22">
        <v>167</v>
      </c>
      <c r="B168" s="26" t="s">
        <v>39</v>
      </c>
      <c r="C168" s="29" t="s">
        <v>44</v>
      </c>
      <c r="D168" s="21" t="s">
        <v>45</v>
      </c>
      <c r="E168" s="29" t="s">
        <v>50</v>
      </c>
      <c r="F168" s="21" t="s">
        <v>53</v>
      </c>
      <c r="G168" s="21" t="s">
        <v>58</v>
      </c>
    </row>
    <row r="169" spans="1:7" x14ac:dyDescent="0.25">
      <c r="A169" s="22">
        <v>168</v>
      </c>
      <c r="B169" s="26" t="s">
        <v>39</v>
      </c>
      <c r="C169" s="29" t="s">
        <v>43</v>
      </c>
      <c r="D169" s="21" t="s">
        <v>46</v>
      </c>
      <c r="E169" s="29" t="s">
        <v>50</v>
      </c>
      <c r="F169" s="21" t="s">
        <v>52</v>
      </c>
      <c r="G169" s="21" t="s">
        <v>56</v>
      </c>
    </row>
    <row r="170" spans="1:7" x14ac:dyDescent="0.25">
      <c r="A170" s="22">
        <v>169</v>
      </c>
      <c r="B170" s="26" t="s">
        <v>40</v>
      </c>
      <c r="C170" s="29" t="s">
        <v>44</v>
      </c>
      <c r="D170" s="21" t="s">
        <v>48</v>
      </c>
      <c r="E170" s="29" t="s">
        <v>50</v>
      </c>
      <c r="F170" s="21" t="s">
        <v>51</v>
      </c>
      <c r="G170" s="21" t="s">
        <v>56</v>
      </c>
    </row>
    <row r="171" spans="1:7" x14ac:dyDescent="0.25">
      <c r="A171" s="22">
        <v>170</v>
      </c>
      <c r="B171" s="26" t="s">
        <v>40</v>
      </c>
      <c r="C171" s="29" t="s">
        <v>43</v>
      </c>
      <c r="D171" s="21" t="s">
        <v>46</v>
      </c>
      <c r="E171" s="34" t="s">
        <v>60</v>
      </c>
      <c r="F171" s="21" t="s">
        <v>54</v>
      </c>
      <c r="G171" s="21" t="s">
        <v>56</v>
      </c>
    </row>
    <row r="172" spans="1:7" x14ac:dyDescent="0.25">
      <c r="A172" s="22">
        <v>171</v>
      </c>
      <c r="B172" s="26" t="s">
        <v>39</v>
      </c>
      <c r="C172" s="29" t="s">
        <v>44</v>
      </c>
      <c r="D172" s="21" t="s">
        <v>45</v>
      </c>
      <c r="E172" s="34" t="s">
        <v>60</v>
      </c>
      <c r="F172" s="21" t="s">
        <v>52</v>
      </c>
      <c r="G172" s="21" t="s">
        <v>56</v>
      </c>
    </row>
    <row r="173" spans="1:7" x14ac:dyDescent="0.25">
      <c r="A173" s="22">
        <v>172</v>
      </c>
      <c r="B173" s="26" t="s">
        <v>40</v>
      </c>
      <c r="C173" s="29" t="s">
        <v>42</v>
      </c>
      <c r="D173" s="21" t="s">
        <v>47</v>
      </c>
      <c r="E173" s="34" t="s">
        <v>60</v>
      </c>
      <c r="F173" s="21" t="s">
        <v>52</v>
      </c>
      <c r="G173" s="21" t="s">
        <v>57</v>
      </c>
    </row>
    <row r="174" spans="1:7" x14ac:dyDescent="0.25">
      <c r="A174" s="22">
        <v>173</v>
      </c>
      <c r="B174" s="26" t="s">
        <v>40</v>
      </c>
      <c r="C174" s="29" t="s">
        <v>42</v>
      </c>
      <c r="D174" s="21" t="s">
        <v>47</v>
      </c>
      <c r="E174" s="34" t="s">
        <v>61</v>
      </c>
      <c r="F174" s="21" t="s">
        <v>52</v>
      </c>
      <c r="G174" s="21" t="s">
        <v>57</v>
      </c>
    </row>
    <row r="175" spans="1:7" x14ac:dyDescent="0.25">
      <c r="A175" s="22">
        <v>174</v>
      </c>
      <c r="B175" s="26" t="s">
        <v>39</v>
      </c>
      <c r="C175" s="29" t="s">
        <v>43</v>
      </c>
      <c r="D175" s="21" t="s">
        <v>48</v>
      </c>
      <c r="E175" s="29" t="s">
        <v>50</v>
      </c>
      <c r="F175" s="21" t="s">
        <v>51</v>
      </c>
      <c r="G175" s="21" t="s">
        <v>57</v>
      </c>
    </row>
    <row r="176" spans="1:7" x14ac:dyDescent="0.25">
      <c r="A176" s="22">
        <v>175</v>
      </c>
      <c r="B176" s="26" t="s">
        <v>39</v>
      </c>
      <c r="C176" s="29" t="s">
        <v>43</v>
      </c>
      <c r="D176" s="21" t="s">
        <v>48</v>
      </c>
      <c r="E176" s="34" t="s">
        <v>60</v>
      </c>
      <c r="F176" s="21" t="s">
        <v>51</v>
      </c>
      <c r="G176" s="21" t="s">
        <v>56</v>
      </c>
    </row>
    <row r="177" spans="1:7" x14ac:dyDescent="0.25">
      <c r="A177" s="22">
        <v>176</v>
      </c>
      <c r="B177" s="26" t="s">
        <v>40</v>
      </c>
      <c r="C177" s="29" t="s">
        <v>42</v>
      </c>
      <c r="D177" s="21" t="s">
        <v>46</v>
      </c>
      <c r="E177" s="29" t="s">
        <v>50</v>
      </c>
      <c r="F177" s="21" t="s">
        <v>51</v>
      </c>
      <c r="G177" s="21" t="s">
        <v>56</v>
      </c>
    </row>
    <row r="178" spans="1:7" x14ac:dyDescent="0.25">
      <c r="A178" s="22">
        <v>177</v>
      </c>
      <c r="B178" s="26" t="s">
        <v>40</v>
      </c>
      <c r="C178" s="29" t="s">
        <v>43</v>
      </c>
      <c r="D178" s="21" t="s">
        <v>46</v>
      </c>
      <c r="E178" s="34" t="s">
        <v>60</v>
      </c>
      <c r="F178" s="21" t="s">
        <v>52</v>
      </c>
      <c r="G178" s="21" t="s">
        <v>57</v>
      </c>
    </row>
    <row r="179" spans="1:7" x14ac:dyDescent="0.25">
      <c r="A179" s="22">
        <v>178</v>
      </c>
      <c r="B179" s="26" t="s">
        <v>39</v>
      </c>
      <c r="C179" s="29" t="s">
        <v>43</v>
      </c>
      <c r="D179" s="21" t="s">
        <v>46</v>
      </c>
      <c r="E179" s="29" t="s">
        <v>50</v>
      </c>
      <c r="F179" s="21" t="s">
        <v>52</v>
      </c>
      <c r="G179" s="21" t="s">
        <v>57</v>
      </c>
    </row>
    <row r="180" spans="1:7" x14ac:dyDescent="0.25">
      <c r="A180" s="22">
        <v>179</v>
      </c>
      <c r="B180" s="26" t="s">
        <v>40</v>
      </c>
      <c r="C180" s="29" t="s">
        <v>42</v>
      </c>
      <c r="D180" s="21" t="s">
        <v>46</v>
      </c>
      <c r="E180" s="29" t="s">
        <v>50</v>
      </c>
      <c r="F180" s="21" t="s">
        <v>52</v>
      </c>
      <c r="G180" s="21" t="s">
        <v>57</v>
      </c>
    </row>
    <row r="181" spans="1:7" x14ac:dyDescent="0.25">
      <c r="A181" s="22">
        <v>180</v>
      </c>
      <c r="B181" s="26" t="s">
        <v>40</v>
      </c>
      <c r="C181" s="29" t="s">
        <v>43</v>
      </c>
      <c r="D181" s="21" t="s">
        <v>46</v>
      </c>
      <c r="E181" s="29" t="s">
        <v>62</v>
      </c>
      <c r="F181" s="21" t="s">
        <v>53</v>
      </c>
      <c r="G181" s="21" t="s">
        <v>58</v>
      </c>
    </row>
    <row r="182" spans="1:7" x14ac:dyDescent="0.25">
      <c r="A182" s="22">
        <v>181</v>
      </c>
      <c r="B182" s="26" t="s">
        <v>40</v>
      </c>
      <c r="C182" s="29" t="s">
        <v>43</v>
      </c>
      <c r="D182" s="21" t="s">
        <v>48</v>
      </c>
      <c r="E182" s="34" t="s">
        <v>61</v>
      </c>
      <c r="F182" s="21" t="s">
        <v>52</v>
      </c>
      <c r="G182" s="21" t="s">
        <v>56</v>
      </c>
    </row>
    <row r="183" spans="1:7" x14ac:dyDescent="0.25">
      <c r="A183" s="22">
        <v>182</v>
      </c>
      <c r="B183" s="26" t="s">
        <v>40</v>
      </c>
      <c r="C183" s="29" t="s">
        <v>42</v>
      </c>
      <c r="D183" s="21" t="s">
        <v>47</v>
      </c>
      <c r="E183" s="34" t="s">
        <v>61</v>
      </c>
      <c r="F183" s="21" t="s">
        <v>52</v>
      </c>
      <c r="G183" s="21" t="s">
        <v>57</v>
      </c>
    </row>
    <row r="184" spans="1:7" x14ac:dyDescent="0.25">
      <c r="A184" s="22">
        <v>183</v>
      </c>
      <c r="B184" s="26" t="s">
        <v>39</v>
      </c>
      <c r="C184" s="29" t="s">
        <v>43</v>
      </c>
      <c r="D184" s="21" t="s">
        <v>46</v>
      </c>
      <c r="E184" s="34" t="s">
        <v>60</v>
      </c>
      <c r="F184" s="21" t="s">
        <v>53</v>
      </c>
      <c r="G184" s="21" t="s">
        <v>57</v>
      </c>
    </row>
    <row r="185" spans="1:7" x14ac:dyDescent="0.25">
      <c r="A185" s="22">
        <v>184</v>
      </c>
      <c r="B185" s="26" t="s">
        <v>40</v>
      </c>
      <c r="C185" s="29" t="s">
        <v>42</v>
      </c>
      <c r="D185" s="21" t="s">
        <v>46</v>
      </c>
      <c r="E185" s="34" t="s">
        <v>61</v>
      </c>
      <c r="F185" s="21" t="s">
        <v>51</v>
      </c>
      <c r="G185" s="21" t="s">
        <v>56</v>
      </c>
    </row>
    <row r="186" spans="1:7" x14ac:dyDescent="0.25">
      <c r="A186" s="22">
        <v>185</v>
      </c>
      <c r="B186" s="26" t="s">
        <v>40</v>
      </c>
      <c r="C186" s="29" t="s">
        <v>43</v>
      </c>
      <c r="D186" s="21" t="s">
        <v>47</v>
      </c>
      <c r="E186" s="34" t="s">
        <v>60</v>
      </c>
      <c r="F186" s="21" t="s">
        <v>53</v>
      </c>
      <c r="G186" s="21" t="s">
        <v>57</v>
      </c>
    </row>
    <row r="187" spans="1:7" x14ac:dyDescent="0.25">
      <c r="A187" s="22">
        <v>186</v>
      </c>
      <c r="B187" s="26" t="s">
        <v>39</v>
      </c>
      <c r="C187" s="29" t="s">
        <v>44</v>
      </c>
      <c r="D187" s="21" t="s">
        <v>47</v>
      </c>
      <c r="E187" s="29" t="s">
        <v>50</v>
      </c>
      <c r="F187" s="21" t="s">
        <v>52</v>
      </c>
      <c r="G187" s="21" t="s">
        <v>56</v>
      </c>
    </row>
    <row r="188" spans="1:7" x14ac:dyDescent="0.25">
      <c r="A188" s="22">
        <v>187</v>
      </c>
      <c r="B188" s="26" t="s">
        <v>39</v>
      </c>
      <c r="C188" s="29" t="s">
        <v>42</v>
      </c>
      <c r="D188" s="21" t="s">
        <v>47</v>
      </c>
      <c r="E188" s="29" t="s">
        <v>50</v>
      </c>
      <c r="F188" s="21" t="s">
        <v>53</v>
      </c>
      <c r="G188" s="21" t="s">
        <v>57</v>
      </c>
    </row>
    <row r="189" spans="1:7" x14ac:dyDescent="0.25">
      <c r="A189" s="22">
        <v>188</v>
      </c>
      <c r="B189" s="26" t="s">
        <v>39</v>
      </c>
      <c r="C189" s="29" t="s">
        <v>43</v>
      </c>
      <c r="D189" s="21" t="s">
        <v>46</v>
      </c>
      <c r="E189" s="29" t="s">
        <v>50</v>
      </c>
      <c r="F189" s="21" t="s">
        <v>52</v>
      </c>
      <c r="G189" s="21" t="s">
        <v>57</v>
      </c>
    </row>
    <row r="190" spans="1:7" x14ac:dyDescent="0.25">
      <c r="A190" s="22">
        <v>189</v>
      </c>
      <c r="B190" s="26" t="s">
        <v>40</v>
      </c>
      <c r="C190" s="29" t="s">
        <v>43</v>
      </c>
      <c r="D190" s="21" t="s">
        <v>46</v>
      </c>
      <c r="E190" s="34" t="s">
        <v>61</v>
      </c>
      <c r="F190" s="21" t="s">
        <v>52</v>
      </c>
      <c r="G190" s="21" t="s">
        <v>56</v>
      </c>
    </row>
    <row r="191" spans="1:7" x14ac:dyDescent="0.25">
      <c r="A191" s="22">
        <v>190</v>
      </c>
      <c r="B191" s="26" t="s">
        <v>39</v>
      </c>
      <c r="C191" s="29" t="s">
        <v>42</v>
      </c>
      <c r="D191" s="21" t="s">
        <v>48</v>
      </c>
      <c r="E191" s="29" t="s">
        <v>50</v>
      </c>
      <c r="F191" s="21" t="s">
        <v>53</v>
      </c>
      <c r="G191" s="21" t="s">
        <v>58</v>
      </c>
    </row>
    <row r="192" spans="1:7" x14ac:dyDescent="0.25">
      <c r="A192" s="22">
        <v>191</v>
      </c>
      <c r="B192" s="26" t="s">
        <v>40</v>
      </c>
      <c r="C192" s="29" t="s">
        <v>43</v>
      </c>
      <c r="D192" s="21" t="s">
        <v>46</v>
      </c>
      <c r="E192" s="29" t="s">
        <v>50</v>
      </c>
      <c r="F192" s="21" t="s">
        <v>53</v>
      </c>
      <c r="G192" s="21" t="s">
        <v>58</v>
      </c>
    </row>
    <row r="193" spans="1:7" x14ac:dyDescent="0.25">
      <c r="A193" s="22">
        <v>192</v>
      </c>
      <c r="B193" s="26" t="s">
        <v>40</v>
      </c>
      <c r="C193" s="29" t="s">
        <v>43</v>
      </c>
      <c r="D193" s="21" t="s">
        <v>47</v>
      </c>
      <c r="E193" s="34" t="s">
        <v>61</v>
      </c>
      <c r="F193" s="21" t="s">
        <v>54</v>
      </c>
      <c r="G193" s="21" t="s">
        <v>57</v>
      </c>
    </row>
    <row r="194" spans="1:7" x14ac:dyDescent="0.25">
      <c r="A194" s="22">
        <v>193</v>
      </c>
      <c r="B194" s="26" t="s">
        <v>40</v>
      </c>
      <c r="C194" s="29" t="s">
        <v>43</v>
      </c>
      <c r="D194" s="21" t="s">
        <v>45</v>
      </c>
      <c r="E194" s="34" t="s">
        <v>60</v>
      </c>
      <c r="F194" s="21" t="s">
        <v>52</v>
      </c>
      <c r="G194" s="21" t="s">
        <v>56</v>
      </c>
    </row>
    <row r="195" spans="1:7" x14ac:dyDescent="0.25">
      <c r="A195" s="22">
        <v>194</v>
      </c>
      <c r="B195" s="26" t="s">
        <v>40</v>
      </c>
      <c r="C195" s="29" t="s">
        <v>42</v>
      </c>
      <c r="D195" s="21" t="s">
        <v>47</v>
      </c>
      <c r="E195" s="34" t="s">
        <v>60</v>
      </c>
      <c r="F195" s="21" t="s">
        <v>53</v>
      </c>
      <c r="G195" s="21" t="s">
        <v>57</v>
      </c>
    </row>
    <row r="196" spans="1:7" x14ac:dyDescent="0.25">
      <c r="A196" s="22">
        <v>195</v>
      </c>
      <c r="B196" s="26" t="s">
        <v>39</v>
      </c>
      <c r="C196" s="29" t="s">
        <v>43</v>
      </c>
      <c r="D196" s="21" t="s">
        <v>46</v>
      </c>
      <c r="E196" s="34" t="s">
        <v>60</v>
      </c>
      <c r="F196" s="21" t="s">
        <v>52</v>
      </c>
      <c r="G196" s="21" t="s">
        <v>56</v>
      </c>
    </row>
    <row r="197" spans="1:7" x14ac:dyDescent="0.25">
      <c r="A197" s="22">
        <v>196</v>
      </c>
      <c r="B197" s="26" t="s">
        <v>40</v>
      </c>
      <c r="C197" s="29" t="s">
        <v>43</v>
      </c>
      <c r="D197" s="21" t="s">
        <v>46</v>
      </c>
      <c r="E197" s="34" t="s">
        <v>60</v>
      </c>
      <c r="F197" s="21" t="s">
        <v>54</v>
      </c>
      <c r="G197" s="21" t="s">
        <v>58</v>
      </c>
    </row>
    <row r="198" spans="1:7" x14ac:dyDescent="0.25">
      <c r="A198" s="22">
        <v>197</v>
      </c>
      <c r="B198" s="26" t="s">
        <v>39</v>
      </c>
      <c r="C198" s="29" t="s">
        <v>42</v>
      </c>
      <c r="D198" s="21" t="s">
        <v>48</v>
      </c>
      <c r="E198" s="34" t="s">
        <v>60</v>
      </c>
      <c r="F198" s="21" t="s">
        <v>54</v>
      </c>
      <c r="G198" s="21" t="s">
        <v>56</v>
      </c>
    </row>
    <row r="199" spans="1:7" x14ac:dyDescent="0.25">
      <c r="A199" s="22">
        <v>198</v>
      </c>
      <c r="B199" s="26" t="s">
        <v>39</v>
      </c>
      <c r="C199" s="29" t="s">
        <v>42</v>
      </c>
      <c r="D199" s="21" t="s">
        <v>46</v>
      </c>
      <c r="E199" s="34" t="s">
        <v>60</v>
      </c>
      <c r="F199" s="21" t="s">
        <v>53</v>
      </c>
      <c r="G199" s="21" t="s">
        <v>56</v>
      </c>
    </row>
    <row r="200" spans="1:7" x14ac:dyDescent="0.25">
      <c r="A200" s="22">
        <v>199</v>
      </c>
      <c r="B200" s="26" t="s">
        <v>40</v>
      </c>
      <c r="C200" s="29" t="s">
        <v>42</v>
      </c>
      <c r="D200" s="21" t="s">
        <v>46</v>
      </c>
      <c r="E200" s="34" t="s">
        <v>61</v>
      </c>
      <c r="F200" s="21" t="s">
        <v>52</v>
      </c>
      <c r="G200" s="21" t="s">
        <v>57</v>
      </c>
    </row>
    <row r="201" spans="1:7" x14ac:dyDescent="0.25">
      <c r="A201" s="22">
        <v>200</v>
      </c>
      <c r="B201" s="26" t="s">
        <v>39</v>
      </c>
      <c r="C201" s="29" t="s">
        <v>43</v>
      </c>
      <c r="D201" s="21" t="s">
        <v>46</v>
      </c>
      <c r="E201" s="34" t="s">
        <v>61</v>
      </c>
      <c r="F201" s="21" t="s">
        <v>54</v>
      </c>
      <c r="G201" s="21" t="s">
        <v>57</v>
      </c>
    </row>
    <row r="202" spans="1:7" x14ac:dyDescent="0.25">
      <c r="A202" s="22">
        <v>201</v>
      </c>
      <c r="B202" s="26" t="s">
        <v>40</v>
      </c>
      <c r="C202" s="29" t="s">
        <v>42</v>
      </c>
      <c r="D202" s="21" t="s">
        <v>47</v>
      </c>
      <c r="E202" s="34" t="s">
        <v>61</v>
      </c>
      <c r="F202" s="21" t="s">
        <v>51</v>
      </c>
      <c r="G202" s="21" t="s">
        <v>56</v>
      </c>
    </row>
    <row r="203" spans="1:7" x14ac:dyDescent="0.25">
      <c r="A203" s="22">
        <v>202</v>
      </c>
      <c r="B203" s="26" t="s">
        <v>40</v>
      </c>
      <c r="C203" s="29" t="s">
        <v>43</v>
      </c>
      <c r="D203" s="21" t="s">
        <v>47</v>
      </c>
      <c r="E203" s="34" t="s">
        <v>61</v>
      </c>
      <c r="F203" s="21" t="s">
        <v>54</v>
      </c>
      <c r="G203" s="21" t="s">
        <v>57</v>
      </c>
    </row>
    <row r="204" spans="1:7" x14ac:dyDescent="0.25">
      <c r="A204" s="22">
        <v>203</v>
      </c>
      <c r="B204" s="26" t="s">
        <v>40</v>
      </c>
      <c r="C204" s="29" t="s">
        <v>42</v>
      </c>
      <c r="D204" s="21" t="s">
        <v>46</v>
      </c>
      <c r="E204" s="34" t="s">
        <v>61</v>
      </c>
      <c r="F204" s="21" t="s">
        <v>54</v>
      </c>
      <c r="G204" s="21" t="s">
        <v>57</v>
      </c>
    </row>
    <row r="205" spans="1:7" x14ac:dyDescent="0.25">
      <c r="A205" s="22">
        <v>204</v>
      </c>
      <c r="B205" s="26" t="s">
        <v>40</v>
      </c>
      <c r="C205" s="29" t="s">
        <v>42</v>
      </c>
      <c r="D205" s="21" t="s">
        <v>46</v>
      </c>
      <c r="E205" s="29" t="s">
        <v>50</v>
      </c>
      <c r="F205" s="21" t="s">
        <v>54</v>
      </c>
      <c r="G205" s="21" t="s">
        <v>58</v>
      </c>
    </row>
    <row r="206" spans="1:7" x14ac:dyDescent="0.25">
      <c r="A206" s="22">
        <v>205</v>
      </c>
      <c r="B206" s="26" t="s">
        <v>40</v>
      </c>
      <c r="C206" s="29" t="s">
        <v>43</v>
      </c>
      <c r="D206" s="21" t="s">
        <v>46</v>
      </c>
      <c r="E206" s="34" t="s">
        <v>61</v>
      </c>
      <c r="F206" s="21" t="s">
        <v>54</v>
      </c>
      <c r="G206" s="21" t="s">
        <v>57</v>
      </c>
    </row>
    <row r="207" spans="1:7" x14ac:dyDescent="0.25">
      <c r="A207" s="22">
        <v>206</v>
      </c>
      <c r="B207" s="26" t="s">
        <v>40</v>
      </c>
      <c r="C207" s="29" t="s">
        <v>43</v>
      </c>
      <c r="D207" s="21" t="s">
        <v>46</v>
      </c>
      <c r="E207" s="34" t="s">
        <v>60</v>
      </c>
      <c r="F207" s="21" t="s">
        <v>51</v>
      </c>
      <c r="G207" s="21" t="s">
        <v>56</v>
      </c>
    </row>
    <row r="208" spans="1:7" x14ac:dyDescent="0.25">
      <c r="A208" s="22">
        <v>207</v>
      </c>
      <c r="B208" s="26" t="s">
        <v>40</v>
      </c>
      <c r="C208" s="29" t="s">
        <v>42</v>
      </c>
      <c r="D208" s="21" t="s">
        <v>47</v>
      </c>
      <c r="E208" s="29" t="s">
        <v>62</v>
      </c>
      <c r="F208" s="21" t="s">
        <v>53</v>
      </c>
      <c r="G208" s="21" t="s">
        <v>57</v>
      </c>
    </row>
    <row r="209" spans="1:7" x14ac:dyDescent="0.25">
      <c r="A209" s="22">
        <v>208</v>
      </c>
      <c r="B209" s="26" t="s">
        <v>40</v>
      </c>
      <c r="C209" s="29" t="s">
        <v>41</v>
      </c>
      <c r="D209" s="21" t="s">
        <v>47</v>
      </c>
      <c r="E209" s="34" t="s">
        <v>61</v>
      </c>
      <c r="F209" s="21" t="s">
        <v>52</v>
      </c>
      <c r="G209" s="21" t="s">
        <v>57</v>
      </c>
    </row>
    <row r="210" spans="1:7" x14ac:dyDescent="0.25">
      <c r="A210" s="22">
        <v>209</v>
      </c>
      <c r="B210" s="26" t="s">
        <v>40</v>
      </c>
      <c r="C210" s="29" t="s">
        <v>43</v>
      </c>
      <c r="D210" s="21" t="s">
        <v>47</v>
      </c>
      <c r="E210" s="34" t="s">
        <v>60</v>
      </c>
      <c r="F210" s="21" t="s">
        <v>52</v>
      </c>
      <c r="G210" s="21" t="s">
        <v>56</v>
      </c>
    </row>
    <row r="211" spans="1:7" x14ac:dyDescent="0.25">
      <c r="A211" s="22">
        <v>210</v>
      </c>
      <c r="B211" s="26" t="s">
        <v>40</v>
      </c>
      <c r="C211" s="29" t="s">
        <v>42</v>
      </c>
      <c r="D211" s="21" t="s">
        <v>47</v>
      </c>
      <c r="E211" s="34" t="s">
        <v>61</v>
      </c>
      <c r="F211" s="21" t="s">
        <v>54</v>
      </c>
      <c r="G211" s="21" t="s">
        <v>56</v>
      </c>
    </row>
    <row r="212" spans="1:7" x14ac:dyDescent="0.25">
      <c r="A212" s="22">
        <v>211</v>
      </c>
      <c r="B212" s="26" t="s">
        <v>40</v>
      </c>
      <c r="C212" s="29" t="s">
        <v>42</v>
      </c>
      <c r="D212" s="21" t="s">
        <v>47</v>
      </c>
      <c r="E212" s="34" t="s">
        <v>61</v>
      </c>
      <c r="F212" s="21" t="s">
        <v>54</v>
      </c>
      <c r="G212" s="21" t="s">
        <v>56</v>
      </c>
    </row>
    <row r="213" spans="1:7" x14ac:dyDescent="0.25">
      <c r="A213" s="22">
        <v>212</v>
      </c>
      <c r="B213" s="26" t="s">
        <v>39</v>
      </c>
      <c r="C213" s="29" t="s">
        <v>43</v>
      </c>
      <c r="D213" s="21" t="s">
        <v>47</v>
      </c>
      <c r="E213" s="34" t="s">
        <v>61</v>
      </c>
      <c r="F213" s="21" t="s">
        <v>54</v>
      </c>
      <c r="G213" s="21" t="s">
        <v>57</v>
      </c>
    </row>
    <row r="214" spans="1:7" x14ac:dyDescent="0.25">
      <c r="A214" s="22">
        <v>213</v>
      </c>
      <c r="B214" s="26" t="s">
        <v>40</v>
      </c>
      <c r="C214" s="29" t="s">
        <v>42</v>
      </c>
      <c r="D214" s="21" t="s">
        <v>46</v>
      </c>
      <c r="E214" s="29" t="s">
        <v>50</v>
      </c>
      <c r="F214" s="21" t="s">
        <v>54</v>
      </c>
      <c r="G214" s="21" t="s">
        <v>57</v>
      </c>
    </row>
    <row r="215" spans="1:7" x14ac:dyDescent="0.25">
      <c r="A215" s="22">
        <v>214</v>
      </c>
      <c r="B215" s="26" t="s">
        <v>40</v>
      </c>
      <c r="C215" s="29" t="s">
        <v>43</v>
      </c>
      <c r="D215" s="21" t="s">
        <v>46</v>
      </c>
      <c r="E215" s="34" t="s">
        <v>60</v>
      </c>
      <c r="F215" s="21" t="s">
        <v>54</v>
      </c>
      <c r="G215" s="21" t="s">
        <v>56</v>
      </c>
    </row>
    <row r="216" spans="1:7" x14ac:dyDescent="0.25">
      <c r="A216" s="22">
        <v>215</v>
      </c>
      <c r="B216" s="26" t="s">
        <v>39</v>
      </c>
      <c r="C216" s="29" t="s">
        <v>42</v>
      </c>
      <c r="D216" s="21" t="s">
        <v>46</v>
      </c>
      <c r="E216" s="34" t="s">
        <v>61</v>
      </c>
      <c r="F216" s="21" t="s">
        <v>54</v>
      </c>
      <c r="G216" s="21" t="s">
        <v>57</v>
      </c>
    </row>
    <row r="217" spans="1:7" x14ac:dyDescent="0.25">
      <c r="A217" s="22">
        <v>216</v>
      </c>
      <c r="B217" s="26" t="s">
        <v>40</v>
      </c>
      <c r="C217" s="29" t="s">
        <v>43</v>
      </c>
      <c r="D217" s="21" t="s">
        <v>47</v>
      </c>
      <c r="E217" s="34" t="s">
        <v>61</v>
      </c>
      <c r="F217" s="21" t="s">
        <v>54</v>
      </c>
      <c r="G217" s="21" t="s">
        <v>57</v>
      </c>
    </row>
  </sheetData>
  <autoFilter ref="A1:G217" xr:uid="{253875D0-2D6D-455A-BD65-331E6BD58C05}"/>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68406E-0D59-4FDF-9CDF-E312D66BB517}">
  <dimension ref="A3:D25"/>
  <sheetViews>
    <sheetView zoomScale="64" zoomScaleNormal="64" workbookViewId="0">
      <selection activeCell="A4" sqref="A4:A5"/>
    </sheetView>
  </sheetViews>
  <sheetFormatPr defaultRowHeight="12.5" x14ac:dyDescent="0.25"/>
  <cols>
    <col min="1" max="1" width="28.81640625" customWidth="1"/>
    <col min="2" max="2" width="23.36328125" customWidth="1"/>
    <col min="3" max="3" width="10.90625" style="30" customWidth="1"/>
    <col min="4" max="4" width="8.7265625" style="30"/>
  </cols>
  <sheetData>
    <row r="3" spans="1:4" ht="20.5" customHeight="1" x14ac:dyDescent="0.25">
      <c r="A3" s="40" t="s">
        <v>59</v>
      </c>
      <c r="B3" s="40" t="s">
        <v>23</v>
      </c>
      <c r="C3" s="40" t="s">
        <v>37</v>
      </c>
      <c r="D3" s="40" t="s">
        <v>63</v>
      </c>
    </row>
    <row r="4" spans="1:4" x14ac:dyDescent="0.25">
      <c r="A4" s="42" t="s">
        <v>22</v>
      </c>
      <c r="B4" s="36" t="s">
        <v>40</v>
      </c>
      <c r="C4" s="35">
        <f>COUNTIF(Cleansing!B:B,"MALE")</f>
        <v>134</v>
      </c>
      <c r="D4" s="41">
        <f>C4/(C5+C4)</f>
        <v>0.62037037037037035</v>
      </c>
    </row>
    <row r="5" spans="1:4" x14ac:dyDescent="0.25">
      <c r="A5" s="42"/>
      <c r="B5" s="36" t="s">
        <v>39</v>
      </c>
      <c r="C5" s="35">
        <f>COUNTIF(Cleansing!B:B,"FEMALE")</f>
        <v>82</v>
      </c>
      <c r="D5" s="41">
        <f>C5/(C4+C5)</f>
        <v>0.37962962962962965</v>
      </c>
    </row>
    <row r="6" spans="1:4" x14ac:dyDescent="0.25">
      <c r="A6" s="42" t="s">
        <v>35</v>
      </c>
      <c r="B6" s="36" t="s">
        <v>67</v>
      </c>
      <c r="C6" s="35">
        <f>COUNTIF(Cleansing!C:C,"*&lt;20")</f>
        <v>22</v>
      </c>
      <c r="D6" s="41">
        <f>C6/SUM(C6:C9)</f>
        <v>0.10185185185185185</v>
      </c>
    </row>
    <row r="7" spans="1:4" x14ac:dyDescent="0.25">
      <c r="A7" s="42"/>
      <c r="B7" s="36" t="s">
        <v>68</v>
      </c>
      <c r="C7" s="35">
        <f>COUNTIF(Cleansing!C:C,"21-30")</f>
        <v>123</v>
      </c>
      <c r="D7" s="41">
        <f>C7/SUM(C6:C9)</f>
        <v>0.56944444444444442</v>
      </c>
    </row>
    <row r="8" spans="1:4" x14ac:dyDescent="0.25">
      <c r="A8" s="42"/>
      <c r="B8" s="36" t="s">
        <v>69</v>
      </c>
      <c r="C8" s="35">
        <f>COUNTIF(Cleansing!C:C,"31-40")</f>
        <v>66</v>
      </c>
      <c r="D8" s="41">
        <f>C8/SUM(C6:C9)</f>
        <v>0.30555555555555558</v>
      </c>
    </row>
    <row r="9" spans="1:4" x14ac:dyDescent="0.25">
      <c r="A9" s="42"/>
      <c r="B9" s="36" t="s">
        <v>70</v>
      </c>
      <c r="C9" s="35">
        <f>COUNTIF(Cleansing!C:C,"*&gt;40")</f>
        <v>5</v>
      </c>
      <c r="D9" s="41">
        <f>C9/SUM(C6:C9)</f>
        <v>2.3148148148148147E-2</v>
      </c>
    </row>
    <row r="10" spans="1:4" x14ac:dyDescent="0.25">
      <c r="A10" s="42" t="s">
        <v>36</v>
      </c>
      <c r="B10" s="36" t="s">
        <v>45</v>
      </c>
      <c r="C10" s="35">
        <f>COUNTIF(Cleansing!D:D,"Student")</f>
        <v>38</v>
      </c>
      <c r="D10" s="41">
        <f>C10/SUM(C10:C14)</f>
        <v>0.17592592592592593</v>
      </c>
    </row>
    <row r="11" spans="1:4" x14ac:dyDescent="0.25">
      <c r="A11" s="42"/>
      <c r="B11" s="36" t="s">
        <v>46</v>
      </c>
      <c r="C11" s="35">
        <f>COUNTIF(Cleansing!D:D,"Private*")</f>
        <v>81</v>
      </c>
      <c r="D11" s="41">
        <f>C11/SUM(C10:C14)</f>
        <v>0.375</v>
      </c>
    </row>
    <row r="12" spans="1:4" x14ac:dyDescent="0.25">
      <c r="A12" s="42"/>
      <c r="B12" s="36" t="s">
        <v>49</v>
      </c>
      <c r="C12" s="35">
        <f>COUNTIF(Cleansing!D:D,"Government*")</f>
        <v>5</v>
      </c>
      <c r="D12" s="41">
        <f>C12/SUM(C10:C14)</f>
        <v>2.3148148148148147E-2</v>
      </c>
    </row>
    <row r="13" spans="1:4" x14ac:dyDescent="0.25">
      <c r="A13" s="42"/>
      <c r="B13" s="36" t="s">
        <v>47</v>
      </c>
      <c r="C13" s="35">
        <f>COUNTIF(Cleansing!D:D,"Entrepreneur")</f>
        <v>50</v>
      </c>
      <c r="D13" s="41">
        <f t="shared" ref="D11:D14" si="0">C13/SUM(C12:C17)</f>
        <v>0.16393442622950818</v>
      </c>
    </row>
    <row r="14" spans="1:4" x14ac:dyDescent="0.25">
      <c r="A14" s="42"/>
      <c r="B14" s="36" t="s">
        <v>48</v>
      </c>
      <c r="C14" s="35">
        <f>COUNTIF(Cleansing!D:D,"Others")</f>
        <v>42</v>
      </c>
      <c r="D14" s="41">
        <f>C14/SUM(C10:C14)</f>
        <v>0.19444444444444445</v>
      </c>
    </row>
    <row r="15" spans="1:4" x14ac:dyDescent="0.25">
      <c r="A15" s="42" t="s">
        <v>64</v>
      </c>
      <c r="B15" s="36" t="s">
        <v>50</v>
      </c>
      <c r="C15" s="35">
        <f>COUNTIF(Cleansing!E:E,"*&lt;6")</f>
        <v>80</v>
      </c>
      <c r="D15" s="41">
        <f>C15/SUM(C15:C18)</f>
        <v>0.37037037037037035</v>
      </c>
    </row>
    <row r="16" spans="1:4" x14ac:dyDescent="0.25">
      <c r="A16" s="42"/>
      <c r="B16" s="37" t="s">
        <v>60</v>
      </c>
      <c r="C16" s="35">
        <f>COUNTIF(Cleansing!E:E,"6-12")</f>
        <v>63</v>
      </c>
      <c r="D16" s="41">
        <f>C16/SUM(C15:C18)</f>
        <v>0.29166666666666669</v>
      </c>
    </row>
    <row r="17" spans="1:4" x14ac:dyDescent="0.25">
      <c r="A17" s="42"/>
      <c r="B17" s="38" t="s">
        <v>61</v>
      </c>
      <c r="C17" s="35">
        <f>COUNTIF(Cleansing!E:E,"*12-24")</f>
        <v>65</v>
      </c>
      <c r="D17" s="41">
        <f>C17/SUM(C15:C18)</f>
        <v>0.30092592592592593</v>
      </c>
    </row>
    <row r="18" spans="1:4" x14ac:dyDescent="0.25">
      <c r="A18" s="42"/>
      <c r="B18" s="36" t="s">
        <v>62</v>
      </c>
      <c r="C18" s="35">
        <f>COUNTIF(Cleansing!E:E,"*&gt;24")</f>
        <v>8</v>
      </c>
      <c r="D18" s="41">
        <f>C18/SUM(C15:C18)</f>
        <v>3.7037037037037035E-2</v>
      </c>
    </row>
    <row r="19" spans="1:4" x14ac:dyDescent="0.25">
      <c r="A19" s="42" t="s">
        <v>65</v>
      </c>
      <c r="B19" s="39" t="s">
        <v>51</v>
      </c>
      <c r="C19" s="35">
        <f>COUNTIF(Cleansing!F:F,"*once a day")</f>
        <v>45</v>
      </c>
      <c r="D19" s="41">
        <f>C19/SUM(C19:C22)</f>
        <v>0.20833333333333334</v>
      </c>
    </row>
    <row r="20" spans="1:4" x14ac:dyDescent="0.25">
      <c r="A20" s="42"/>
      <c r="B20" s="39" t="s">
        <v>53</v>
      </c>
      <c r="C20" s="35">
        <f>COUNTIF(Cleansing!F:F,"*&lt; once a week")</f>
        <v>57</v>
      </c>
      <c r="D20" s="41">
        <f>C20/SUM(C19:C22)</f>
        <v>0.2638888888888889</v>
      </c>
    </row>
    <row r="21" spans="1:4" x14ac:dyDescent="0.25">
      <c r="A21" s="42"/>
      <c r="B21" s="39" t="s">
        <v>52</v>
      </c>
      <c r="C21" s="35">
        <f>COUNTIF(Cleansing!F:F,"*&gt; once a week")</f>
        <v>49</v>
      </c>
      <c r="D21" s="41">
        <f>C21/SUM(C19:C22)</f>
        <v>0.22685185185185186</v>
      </c>
    </row>
    <row r="22" spans="1:4" x14ac:dyDescent="0.25">
      <c r="A22" s="42"/>
      <c r="B22" s="39" t="s">
        <v>54</v>
      </c>
      <c r="C22" s="35">
        <f>COUNTIF(Cleansing!F:F,"once a week")</f>
        <v>65</v>
      </c>
      <c r="D22" s="41">
        <f>C22/SUM(C19:C22)</f>
        <v>0.30092592592592593</v>
      </c>
    </row>
    <row r="23" spans="1:4" x14ac:dyDescent="0.25">
      <c r="A23" s="42" t="s">
        <v>66</v>
      </c>
      <c r="B23" s="39" t="s">
        <v>57</v>
      </c>
      <c r="C23" s="35">
        <f>COUNTIF(Cleansing!G:G,"Crypto*")</f>
        <v>100</v>
      </c>
      <c r="D23" s="41">
        <f>C23/SUM(C23:C25)</f>
        <v>0.46296296296296297</v>
      </c>
    </row>
    <row r="24" spans="1:4" x14ac:dyDescent="0.25">
      <c r="A24" s="42"/>
      <c r="B24" s="39" t="s">
        <v>58</v>
      </c>
      <c r="C24" s="35">
        <f>COUNTIF(Cleansing!G:G,"Investment")</f>
        <v>29</v>
      </c>
      <c r="D24" s="41">
        <f>C24/SUM(C23:C25)</f>
        <v>0.13425925925925927</v>
      </c>
    </row>
    <row r="25" spans="1:4" x14ac:dyDescent="0.25">
      <c r="A25" s="42"/>
      <c r="B25" s="39" t="s">
        <v>56</v>
      </c>
      <c r="C25" s="35">
        <f>COUNTIF(Cleansing!G:G,"Both")</f>
        <v>87</v>
      </c>
      <c r="D25" s="41">
        <f>C25/SUM(C23:C25)</f>
        <v>0.40277777777777779</v>
      </c>
    </row>
  </sheetData>
  <mergeCells count="6">
    <mergeCell ref="A23:A25"/>
    <mergeCell ref="A4:A5"/>
    <mergeCell ref="A6:A9"/>
    <mergeCell ref="A10:A14"/>
    <mergeCell ref="A15:A18"/>
    <mergeCell ref="A19:A2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205FDE-F0A1-44F4-868E-EC1B236D384A}">
  <dimension ref="A3:D49"/>
  <sheetViews>
    <sheetView topLeftCell="A25" workbookViewId="0">
      <selection activeCell="K29" sqref="K29"/>
    </sheetView>
  </sheetViews>
  <sheetFormatPr defaultRowHeight="12.5" x14ac:dyDescent="0.25"/>
  <cols>
    <col min="1" max="1" width="19.6328125" bestFit="1" customWidth="1"/>
    <col min="2" max="2" width="15.90625" bestFit="1" customWidth="1"/>
    <col min="3" max="3" width="4.81640625" bestFit="1" customWidth="1"/>
    <col min="4" max="4" width="11.08984375" bestFit="1" customWidth="1"/>
    <col min="5" max="5" width="17" bestFit="1" customWidth="1"/>
    <col min="6" max="6" width="4.81640625" bestFit="1" customWidth="1"/>
    <col min="7" max="7" width="20.36328125" bestFit="1" customWidth="1"/>
    <col min="8" max="8" width="11.90625" bestFit="1" customWidth="1"/>
    <col min="9" max="9" width="4.81640625" bestFit="1" customWidth="1"/>
    <col min="10" max="10" width="15.26953125" bestFit="1" customWidth="1"/>
    <col min="11" max="11" width="11.08984375" bestFit="1" customWidth="1"/>
    <col min="12" max="218" width="4.81640625" bestFit="1" customWidth="1"/>
    <col min="219" max="219" width="11.08984375" bestFit="1" customWidth="1"/>
  </cols>
  <sheetData>
    <row r="3" spans="1:4" x14ac:dyDescent="0.25">
      <c r="A3" s="46" t="s">
        <v>74</v>
      </c>
      <c r="B3" s="46" t="s">
        <v>22</v>
      </c>
    </row>
    <row r="4" spans="1:4" x14ac:dyDescent="0.25">
      <c r="A4" s="46" t="s">
        <v>35</v>
      </c>
      <c r="B4" t="s">
        <v>39</v>
      </c>
      <c r="C4" t="s">
        <v>40</v>
      </c>
      <c r="D4" t="s">
        <v>72</v>
      </c>
    </row>
    <row r="5" spans="1:4" x14ac:dyDescent="0.25">
      <c r="A5" t="s">
        <v>44</v>
      </c>
      <c r="B5" s="49">
        <v>15</v>
      </c>
      <c r="C5" s="49">
        <v>7</v>
      </c>
      <c r="D5" s="49">
        <v>22</v>
      </c>
    </row>
    <row r="6" spans="1:4" x14ac:dyDescent="0.25">
      <c r="A6" t="s">
        <v>43</v>
      </c>
      <c r="B6" s="49">
        <v>47</v>
      </c>
      <c r="C6" s="49">
        <v>76</v>
      </c>
      <c r="D6" s="49">
        <v>123</v>
      </c>
    </row>
    <row r="7" spans="1:4" x14ac:dyDescent="0.25">
      <c r="A7" t="s">
        <v>42</v>
      </c>
      <c r="B7" s="49">
        <v>18</v>
      </c>
      <c r="C7" s="49">
        <v>48</v>
      </c>
      <c r="D7" s="49">
        <v>66</v>
      </c>
    </row>
    <row r="8" spans="1:4" x14ac:dyDescent="0.25">
      <c r="A8" t="s">
        <v>41</v>
      </c>
      <c r="B8" s="49">
        <v>2</v>
      </c>
      <c r="C8" s="49">
        <v>3</v>
      </c>
      <c r="D8" s="49">
        <v>5</v>
      </c>
    </row>
    <row r="9" spans="1:4" x14ac:dyDescent="0.25">
      <c r="A9" t="s">
        <v>72</v>
      </c>
      <c r="B9" s="49">
        <v>82</v>
      </c>
      <c r="C9" s="49">
        <v>134</v>
      </c>
      <c r="D9" s="49">
        <v>216</v>
      </c>
    </row>
    <row r="22" spans="1:4" x14ac:dyDescent="0.25">
      <c r="A22" s="46" t="s">
        <v>75</v>
      </c>
      <c r="B22" s="46" t="s">
        <v>73</v>
      </c>
    </row>
    <row r="23" spans="1:4" x14ac:dyDescent="0.25">
      <c r="A23" s="46" t="s">
        <v>71</v>
      </c>
      <c r="B23" t="s">
        <v>39</v>
      </c>
      <c r="C23" t="s">
        <v>40</v>
      </c>
      <c r="D23" t="s">
        <v>72</v>
      </c>
    </row>
    <row r="24" spans="1:4" x14ac:dyDescent="0.25">
      <c r="A24" s="47" t="s">
        <v>78</v>
      </c>
      <c r="B24" s="49">
        <v>43</v>
      </c>
      <c r="C24" s="49">
        <v>37</v>
      </c>
      <c r="D24" s="49">
        <v>80</v>
      </c>
    </row>
    <row r="25" spans="1:4" x14ac:dyDescent="0.25">
      <c r="A25" s="48" t="s">
        <v>57</v>
      </c>
      <c r="B25" s="49">
        <v>25</v>
      </c>
      <c r="C25" s="49">
        <v>14</v>
      </c>
      <c r="D25" s="49">
        <v>39</v>
      </c>
    </row>
    <row r="26" spans="1:4" x14ac:dyDescent="0.25">
      <c r="A26" s="48" t="s">
        <v>58</v>
      </c>
      <c r="B26" s="49">
        <v>5</v>
      </c>
      <c r="C26" s="49">
        <v>10</v>
      </c>
      <c r="D26" s="49">
        <v>15</v>
      </c>
    </row>
    <row r="27" spans="1:4" x14ac:dyDescent="0.25">
      <c r="A27" s="48" t="s">
        <v>56</v>
      </c>
      <c r="B27" s="49">
        <v>13</v>
      </c>
      <c r="C27" s="49">
        <v>13</v>
      </c>
      <c r="D27" s="49">
        <v>26</v>
      </c>
    </row>
    <row r="28" spans="1:4" x14ac:dyDescent="0.25">
      <c r="A28" s="47" t="s">
        <v>79</v>
      </c>
      <c r="B28" s="49">
        <v>18</v>
      </c>
      <c r="C28" s="49">
        <v>45</v>
      </c>
      <c r="D28" s="49">
        <v>63</v>
      </c>
    </row>
    <row r="29" spans="1:4" x14ac:dyDescent="0.25">
      <c r="A29" s="48" t="s">
        <v>57</v>
      </c>
      <c r="B29" s="49">
        <v>9</v>
      </c>
      <c r="C29" s="49">
        <v>19</v>
      </c>
      <c r="D29" s="49">
        <v>28</v>
      </c>
    </row>
    <row r="30" spans="1:4" x14ac:dyDescent="0.25">
      <c r="A30" s="48" t="s">
        <v>58</v>
      </c>
      <c r="B30" s="49">
        <v>1</v>
      </c>
      <c r="C30" s="49">
        <v>6</v>
      </c>
      <c r="D30" s="49">
        <v>7</v>
      </c>
    </row>
    <row r="31" spans="1:4" x14ac:dyDescent="0.25">
      <c r="A31" s="48" t="s">
        <v>56</v>
      </c>
      <c r="B31" s="49">
        <v>8</v>
      </c>
      <c r="C31" s="49">
        <v>20</v>
      </c>
      <c r="D31" s="49">
        <v>28</v>
      </c>
    </row>
    <row r="32" spans="1:4" x14ac:dyDescent="0.25">
      <c r="A32" s="47" t="s">
        <v>80</v>
      </c>
      <c r="B32" s="49">
        <v>18</v>
      </c>
      <c r="C32" s="49">
        <v>47</v>
      </c>
      <c r="D32" s="49">
        <v>65</v>
      </c>
    </row>
    <row r="33" spans="1:4" x14ac:dyDescent="0.25">
      <c r="A33" s="48" t="s">
        <v>57</v>
      </c>
      <c r="B33" s="49">
        <v>7</v>
      </c>
      <c r="C33" s="49">
        <v>23</v>
      </c>
      <c r="D33" s="49">
        <v>30</v>
      </c>
    </row>
    <row r="34" spans="1:4" x14ac:dyDescent="0.25">
      <c r="A34" s="48" t="s">
        <v>58</v>
      </c>
      <c r="B34" s="49">
        <v>2</v>
      </c>
      <c r="C34" s="49">
        <v>3</v>
      </c>
      <c r="D34" s="49">
        <v>5</v>
      </c>
    </row>
    <row r="35" spans="1:4" x14ac:dyDescent="0.25">
      <c r="A35" s="48" t="s">
        <v>56</v>
      </c>
      <c r="B35" s="49">
        <v>9</v>
      </c>
      <c r="C35" s="49">
        <v>21</v>
      </c>
      <c r="D35" s="49">
        <v>30</v>
      </c>
    </row>
    <row r="36" spans="1:4" x14ac:dyDescent="0.25">
      <c r="A36" s="47" t="s">
        <v>81</v>
      </c>
      <c r="B36" s="49">
        <v>3</v>
      </c>
      <c r="C36" s="49">
        <v>5</v>
      </c>
      <c r="D36" s="49">
        <v>8</v>
      </c>
    </row>
    <row r="37" spans="1:4" x14ac:dyDescent="0.25">
      <c r="A37" s="48" t="s">
        <v>57</v>
      </c>
      <c r="B37" s="49"/>
      <c r="C37" s="49">
        <v>3</v>
      </c>
      <c r="D37" s="49">
        <v>3</v>
      </c>
    </row>
    <row r="38" spans="1:4" x14ac:dyDescent="0.25">
      <c r="A38" s="48" t="s">
        <v>58</v>
      </c>
      <c r="B38" s="49">
        <v>1</v>
      </c>
      <c r="C38" s="49">
        <v>1</v>
      </c>
      <c r="D38" s="49">
        <v>2</v>
      </c>
    </row>
    <row r="39" spans="1:4" x14ac:dyDescent="0.25">
      <c r="A39" s="48" t="s">
        <v>56</v>
      </c>
      <c r="B39" s="49">
        <v>2</v>
      </c>
      <c r="C39" s="49">
        <v>1</v>
      </c>
      <c r="D39" s="49">
        <v>3</v>
      </c>
    </row>
    <row r="40" spans="1:4" x14ac:dyDescent="0.25">
      <c r="A40" s="47" t="s">
        <v>72</v>
      </c>
      <c r="B40" s="49">
        <v>82</v>
      </c>
      <c r="C40" s="49">
        <v>134</v>
      </c>
      <c r="D40" s="49">
        <v>216</v>
      </c>
    </row>
    <row r="43" spans="1:4" x14ac:dyDescent="0.25">
      <c r="A43" s="46" t="s">
        <v>76</v>
      </c>
      <c r="B43" s="46" t="s">
        <v>73</v>
      </c>
    </row>
    <row r="44" spans="1:4" x14ac:dyDescent="0.25">
      <c r="A44" s="46" t="s">
        <v>71</v>
      </c>
      <c r="B44" t="s">
        <v>39</v>
      </c>
      <c r="C44" t="s">
        <v>40</v>
      </c>
      <c r="D44" t="s">
        <v>72</v>
      </c>
    </row>
    <row r="45" spans="1:4" x14ac:dyDescent="0.25">
      <c r="A45" s="47" t="s">
        <v>51</v>
      </c>
      <c r="B45" s="49">
        <v>13</v>
      </c>
      <c r="C45" s="49">
        <v>32</v>
      </c>
      <c r="D45" s="49">
        <v>45</v>
      </c>
    </row>
    <row r="46" spans="1:4" x14ac:dyDescent="0.25">
      <c r="A46" s="47" t="s">
        <v>52</v>
      </c>
      <c r="B46" s="49">
        <v>17</v>
      </c>
      <c r="C46" s="49">
        <v>32</v>
      </c>
      <c r="D46" s="49">
        <v>49</v>
      </c>
    </row>
    <row r="47" spans="1:4" x14ac:dyDescent="0.25">
      <c r="A47" s="47" t="s">
        <v>54</v>
      </c>
      <c r="B47" s="49">
        <v>24</v>
      </c>
      <c r="C47" s="49">
        <v>41</v>
      </c>
      <c r="D47" s="49">
        <v>65</v>
      </c>
    </row>
    <row r="48" spans="1:4" x14ac:dyDescent="0.25">
      <c r="A48" s="47" t="s">
        <v>53</v>
      </c>
      <c r="B48" s="49">
        <v>28</v>
      </c>
      <c r="C48" s="49">
        <v>29</v>
      </c>
      <c r="D48" s="49">
        <v>57</v>
      </c>
    </row>
    <row r="49" spans="1:4" x14ac:dyDescent="0.25">
      <c r="A49" s="47" t="s">
        <v>72</v>
      </c>
      <c r="B49" s="49">
        <v>82</v>
      </c>
      <c r="C49" s="49">
        <v>134</v>
      </c>
      <c r="D49" s="49">
        <v>216</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76D20B-2B99-48A0-A527-4F4A47C12F26}">
  <dimension ref="B3:Q5"/>
  <sheetViews>
    <sheetView tabSelected="1" topLeftCell="A3" zoomScale="59" zoomScaleNormal="59" workbookViewId="0">
      <selection activeCell="S21" sqref="S21"/>
    </sheetView>
  </sheetViews>
  <sheetFormatPr defaultRowHeight="12.5" x14ac:dyDescent="0.25"/>
  <sheetData>
    <row r="3" spans="2:17" x14ac:dyDescent="0.25">
      <c r="B3" s="50" t="s">
        <v>77</v>
      </c>
      <c r="C3" s="50"/>
      <c r="D3" s="50"/>
      <c r="E3" s="50"/>
      <c r="F3" s="50"/>
      <c r="G3" s="50"/>
      <c r="H3" s="50"/>
      <c r="I3" s="50"/>
      <c r="J3" s="50"/>
      <c r="K3" s="50"/>
      <c r="L3" s="50"/>
      <c r="M3" s="50"/>
      <c r="N3" s="50"/>
      <c r="O3" s="50"/>
      <c r="P3" s="50"/>
      <c r="Q3" s="50"/>
    </row>
    <row r="4" spans="2:17" x14ac:dyDescent="0.25">
      <c r="B4" s="50"/>
      <c r="C4" s="50"/>
      <c r="D4" s="50"/>
      <c r="E4" s="50"/>
      <c r="F4" s="50"/>
      <c r="G4" s="50"/>
      <c r="H4" s="50"/>
      <c r="I4" s="50"/>
      <c r="J4" s="50"/>
      <c r="K4" s="50"/>
      <c r="L4" s="50"/>
      <c r="M4" s="50"/>
      <c r="N4" s="50"/>
      <c r="O4" s="50"/>
      <c r="P4" s="50"/>
      <c r="Q4" s="50"/>
    </row>
    <row r="5" spans="2:17" x14ac:dyDescent="0.25">
      <c r="B5" s="50"/>
      <c r="C5" s="50"/>
      <c r="D5" s="50"/>
      <c r="E5" s="50"/>
      <c r="F5" s="50"/>
      <c r="G5" s="50"/>
      <c r="H5" s="50"/>
      <c r="I5" s="50"/>
      <c r="J5" s="50"/>
      <c r="K5" s="50"/>
      <c r="L5" s="50"/>
      <c r="M5" s="50"/>
      <c r="N5" s="50"/>
      <c r="O5" s="50"/>
      <c r="P5" s="50"/>
      <c r="Q5" s="50"/>
    </row>
  </sheetData>
  <mergeCells count="1">
    <mergeCell ref="B3:Q5"/>
  </mergeCells>
  <pageMargins left="0.7" right="0.7" top="0.75" bottom="0.75" header="0.3" footer="0.3"/>
  <pageSetup paperSize="9" orientation="portrait" horizontalDpi="0" verticalDpi="0" r:id="rId1"/>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5BF353-FF10-4BBB-9A47-46A5BA237FA9}">
  <dimension ref="A1"/>
  <sheetViews>
    <sheetView zoomScale="55" zoomScaleNormal="55" workbookViewId="0">
      <selection activeCell="AF18" sqref="AF18"/>
    </sheetView>
  </sheetViews>
  <sheetFormatPr defaultRowHeight="12.5" x14ac:dyDescent="0.25"/>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K217"/>
  <sheetViews>
    <sheetView zoomScale="55" zoomScaleNormal="55" workbookViewId="0">
      <pane ySplit="1" topLeftCell="A2" activePane="bottomLeft" state="frozen"/>
      <selection pane="bottomLeft" activeCell="K5" sqref="K5"/>
    </sheetView>
  </sheetViews>
  <sheetFormatPr defaultColWidth="14.453125" defaultRowHeight="15.75" customHeight="1" x14ac:dyDescent="0.25"/>
  <cols>
    <col min="1" max="1" width="21.54296875" style="3" customWidth="1"/>
    <col min="2" max="2" width="21.54296875" style="10" customWidth="1"/>
    <col min="3" max="3" width="21.54296875" customWidth="1"/>
    <col min="4" max="4" width="21.54296875" style="10" customWidth="1"/>
    <col min="5" max="5" width="35.90625" customWidth="1"/>
    <col min="6" max="6" width="29.7265625" customWidth="1"/>
    <col min="7" max="8" width="21.54296875" customWidth="1"/>
    <col min="9" max="9" width="29.453125" customWidth="1"/>
    <col min="10" max="12" width="21.54296875" customWidth="1"/>
  </cols>
  <sheetData>
    <row r="1" spans="1:11" s="7" customFormat="1" ht="22" customHeight="1" x14ac:dyDescent="0.25">
      <c r="A1" s="4" t="s">
        <v>0</v>
      </c>
      <c r="B1" s="8" t="s">
        <v>1</v>
      </c>
      <c r="C1" s="5" t="s">
        <v>2</v>
      </c>
      <c r="D1" s="11" t="s">
        <v>17</v>
      </c>
      <c r="E1" s="6" t="s">
        <v>18</v>
      </c>
      <c r="F1" s="6" t="s">
        <v>19</v>
      </c>
    </row>
    <row r="2" spans="1:11" ht="15.75" customHeight="1" x14ac:dyDescent="0.25">
      <c r="A2" s="2" t="s">
        <v>3</v>
      </c>
      <c r="B2" s="9">
        <v>2</v>
      </c>
      <c r="C2" s="1" t="s">
        <v>4</v>
      </c>
      <c r="D2" s="9">
        <v>2</v>
      </c>
      <c r="E2" s="1" t="s">
        <v>5</v>
      </c>
      <c r="F2" s="1" t="s">
        <v>6</v>
      </c>
    </row>
    <row r="3" spans="1:11" ht="15.75" customHeight="1" x14ac:dyDescent="0.25">
      <c r="A3" s="2" t="s">
        <v>3</v>
      </c>
      <c r="B3" s="9">
        <v>2</v>
      </c>
      <c r="C3" s="1" t="s">
        <v>11</v>
      </c>
      <c r="D3" s="9">
        <v>2</v>
      </c>
      <c r="E3" s="1" t="s">
        <v>5</v>
      </c>
      <c r="F3" s="1" t="s">
        <v>6</v>
      </c>
    </row>
    <row r="4" spans="1:11" ht="15.75" customHeight="1" x14ac:dyDescent="0.25">
      <c r="A4" s="2" t="s">
        <v>3</v>
      </c>
      <c r="B4" s="9">
        <v>2</v>
      </c>
      <c r="C4" s="1" t="s">
        <v>11</v>
      </c>
      <c r="D4" s="9">
        <v>2</v>
      </c>
      <c r="E4" s="1" t="s">
        <v>10</v>
      </c>
      <c r="F4" s="1" t="s">
        <v>9</v>
      </c>
      <c r="H4" s="16" t="s">
        <v>20</v>
      </c>
      <c r="I4" s="13" t="s">
        <v>23</v>
      </c>
      <c r="J4" s="13" t="s">
        <v>21</v>
      </c>
      <c r="K4" s="14" t="s">
        <v>32</v>
      </c>
    </row>
    <row r="5" spans="1:11" ht="15.75" customHeight="1" x14ac:dyDescent="0.25">
      <c r="A5" s="2" t="s">
        <v>3</v>
      </c>
      <c r="B5" s="9">
        <v>2</v>
      </c>
      <c r="C5" s="1" t="s">
        <v>4</v>
      </c>
      <c r="D5" s="9">
        <v>1</v>
      </c>
      <c r="E5" s="1" t="s">
        <v>13</v>
      </c>
      <c r="F5" s="1" t="s">
        <v>8</v>
      </c>
      <c r="H5" s="43" t="s">
        <v>22</v>
      </c>
      <c r="I5" s="12" t="s">
        <v>3</v>
      </c>
      <c r="J5" s="15">
        <f>COUNTIF(A2:A217,"Laki-Laki")</f>
        <v>134</v>
      </c>
      <c r="K5" s="18">
        <f>J5/I29</f>
        <v>0.62037037037037035</v>
      </c>
    </row>
    <row r="6" spans="1:11" ht="15.75" customHeight="1" x14ac:dyDescent="0.25">
      <c r="A6" s="2" t="s">
        <v>3</v>
      </c>
      <c r="B6" s="9">
        <v>2</v>
      </c>
      <c r="C6" s="1" t="s">
        <v>11</v>
      </c>
      <c r="D6" s="9">
        <v>1</v>
      </c>
      <c r="E6" s="1" t="s">
        <v>5</v>
      </c>
      <c r="F6" s="1" t="s">
        <v>8</v>
      </c>
      <c r="H6" s="45"/>
      <c r="I6" s="12" t="s">
        <v>7</v>
      </c>
      <c r="J6" s="15">
        <f>COUNTIF(A2:A217,"Perempuan")</f>
        <v>82</v>
      </c>
      <c r="K6" s="18">
        <f>J6/I29</f>
        <v>0.37962962962962965</v>
      </c>
    </row>
    <row r="7" spans="1:11" ht="15.75" customHeight="1" x14ac:dyDescent="0.25">
      <c r="A7" s="2" t="s">
        <v>3</v>
      </c>
      <c r="B7" s="9">
        <v>2</v>
      </c>
      <c r="C7" s="1" t="s">
        <v>4</v>
      </c>
      <c r="D7" s="9">
        <v>3</v>
      </c>
      <c r="E7" s="1" t="s">
        <v>10</v>
      </c>
      <c r="F7" s="1" t="s">
        <v>6</v>
      </c>
      <c r="H7" s="43" t="s">
        <v>24</v>
      </c>
      <c r="I7" s="12" t="s">
        <v>25</v>
      </c>
      <c r="J7" s="15">
        <f>COUNTIF(B2:B217,1)</f>
        <v>22</v>
      </c>
      <c r="K7" s="18">
        <f>J7/I29</f>
        <v>0.10185185185185185</v>
      </c>
    </row>
    <row r="8" spans="1:11" ht="15.75" customHeight="1" x14ac:dyDescent="0.25">
      <c r="A8" s="2" t="s">
        <v>3</v>
      </c>
      <c r="B8" s="9">
        <v>2</v>
      </c>
      <c r="C8" s="1" t="s">
        <v>4</v>
      </c>
      <c r="D8" s="9">
        <v>2</v>
      </c>
      <c r="E8" s="1" t="s">
        <v>13</v>
      </c>
      <c r="F8" s="1" t="s">
        <v>6</v>
      </c>
      <c r="H8" s="44"/>
      <c r="I8" s="12" t="s">
        <v>27</v>
      </c>
      <c r="J8" s="15">
        <f>COUNTIF(B2:B217,2)</f>
        <v>123</v>
      </c>
      <c r="K8" s="18">
        <f>J8/I29</f>
        <v>0.56944444444444442</v>
      </c>
    </row>
    <row r="9" spans="1:11" ht="15.75" customHeight="1" x14ac:dyDescent="0.25">
      <c r="A9" s="2" t="s">
        <v>3</v>
      </c>
      <c r="B9" s="9">
        <v>2</v>
      </c>
      <c r="C9" s="1" t="s">
        <v>4</v>
      </c>
      <c r="D9" s="9">
        <v>2</v>
      </c>
      <c r="E9" s="1" t="s">
        <v>10</v>
      </c>
      <c r="F9" s="1" t="s">
        <v>8</v>
      </c>
      <c r="H9" s="44"/>
      <c r="I9" s="12" t="s">
        <v>27</v>
      </c>
      <c r="J9" s="15">
        <f>COUNTIF(B2:B217,3)</f>
        <v>66</v>
      </c>
      <c r="K9" s="18">
        <f>J9/I29</f>
        <v>0.30555555555555558</v>
      </c>
    </row>
    <row r="10" spans="1:11" ht="15.75" customHeight="1" x14ac:dyDescent="0.25">
      <c r="A10" s="2" t="s">
        <v>3</v>
      </c>
      <c r="B10" s="9">
        <v>2</v>
      </c>
      <c r="C10" s="1" t="s">
        <v>11</v>
      </c>
      <c r="D10" s="9">
        <v>3</v>
      </c>
      <c r="E10" s="1" t="s">
        <v>13</v>
      </c>
      <c r="F10" s="1" t="s">
        <v>6</v>
      </c>
      <c r="H10" s="45"/>
      <c r="I10" s="12" t="s">
        <v>26</v>
      </c>
      <c r="J10" s="15">
        <f>COUNTIF(B2:B217,4)</f>
        <v>5</v>
      </c>
      <c r="K10" s="18">
        <f>J10/I29</f>
        <v>2.3148148148148147E-2</v>
      </c>
    </row>
    <row r="11" spans="1:11" ht="15.75" customHeight="1" x14ac:dyDescent="0.25">
      <c r="A11" s="2" t="s">
        <v>3</v>
      </c>
      <c r="B11" s="9">
        <v>2</v>
      </c>
      <c r="C11" s="1" t="s">
        <v>11</v>
      </c>
      <c r="D11" s="9">
        <v>2</v>
      </c>
      <c r="E11" s="1" t="s">
        <v>5</v>
      </c>
      <c r="F11" s="1" t="s">
        <v>9</v>
      </c>
      <c r="H11" s="43" t="s">
        <v>2</v>
      </c>
      <c r="I11" s="12" t="s">
        <v>4</v>
      </c>
      <c r="J11" s="15">
        <f>COUNTIF(C2:C217,"pelajar*")</f>
        <v>38</v>
      </c>
      <c r="K11" s="18">
        <f>J11/I29</f>
        <v>0.17592592592592593</v>
      </c>
    </row>
    <row r="12" spans="1:11" ht="15.75" customHeight="1" x14ac:dyDescent="0.25">
      <c r="A12" s="2" t="s">
        <v>3</v>
      </c>
      <c r="B12" s="9">
        <v>3</v>
      </c>
      <c r="C12" s="1" t="s">
        <v>14</v>
      </c>
      <c r="D12" s="9">
        <v>3</v>
      </c>
      <c r="E12" s="1" t="s">
        <v>12</v>
      </c>
      <c r="F12" s="1" t="s">
        <v>6</v>
      </c>
      <c r="H12" s="44"/>
      <c r="I12" s="12" t="s">
        <v>11</v>
      </c>
      <c r="J12" s="15">
        <f>COUNTIF(C2:C217,"karyawan*")</f>
        <v>81</v>
      </c>
      <c r="K12" s="18">
        <f>J12/I29</f>
        <v>0.375</v>
      </c>
    </row>
    <row r="13" spans="1:11" ht="15.75" customHeight="1" x14ac:dyDescent="0.25">
      <c r="A13" s="2" t="s">
        <v>7</v>
      </c>
      <c r="B13" s="9">
        <v>3</v>
      </c>
      <c r="C13" s="1" t="s">
        <v>14</v>
      </c>
      <c r="D13" s="9">
        <v>1</v>
      </c>
      <c r="E13" s="1" t="s">
        <v>12</v>
      </c>
      <c r="F13" s="1" t="s">
        <v>6</v>
      </c>
      <c r="H13" s="44"/>
      <c r="I13" s="12" t="s">
        <v>16</v>
      </c>
      <c r="J13" s="15">
        <f>COUNTIF(C2:C217,"pns")</f>
        <v>5</v>
      </c>
      <c r="K13" s="18">
        <f>J13/I29</f>
        <v>2.3148148148148147E-2</v>
      </c>
    </row>
    <row r="14" spans="1:11" ht="15.75" customHeight="1" x14ac:dyDescent="0.25">
      <c r="A14" s="2" t="s">
        <v>7</v>
      </c>
      <c r="B14" s="9">
        <v>3</v>
      </c>
      <c r="C14" s="1" t="s">
        <v>14</v>
      </c>
      <c r="D14" s="9">
        <v>2</v>
      </c>
      <c r="E14" s="1" t="s">
        <v>12</v>
      </c>
      <c r="F14" s="1" t="s">
        <v>8</v>
      </c>
      <c r="H14" s="44"/>
      <c r="I14" s="12" t="s">
        <v>14</v>
      </c>
      <c r="J14" s="15">
        <f>COUNTIF(C2:C217,"wirausaha")</f>
        <v>50</v>
      </c>
      <c r="K14" s="18">
        <f>J14/I29</f>
        <v>0.23148148148148148</v>
      </c>
    </row>
    <row r="15" spans="1:11" ht="15.75" customHeight="1" x14ac:dyDescent="0.25">
      <c r="A15" s="2" t="s">
        <v>7</v>
      </c>
      <c r="B15" s="9">
        <v>3</v>
      </c>
      <c r="C15" s="1" t="s">
        <v>15</v>
      </c>
      <c r="D15" s="9">
        <v>3</v>
      </c>
      <c r="E15" s="1" t="s">
        <v>10</v>
      </c>
      <c r="F15" s="1" t="s">
        <v>6</v>
      </c>
      <c r="H15" s="45"/>
      <c r="I15" s="12" t="s">
        <v>15</v>
      </c>
      <c r="J15" s="15">
        <f>COUNTIF(C2:C217,"lainnya")</f>
        <v>42</v>
      </c>
      <c r="K15" s="18">
        <f>J15/I29</f>
        <v>0.19444444444444445</v>
      </c>
    </row>
    <row r="16" spans="1:11" ht="15.75" customHeight="1" x14ac:dyDescent="0.25">
      <c r="A16" s="2" t="s">
        <v>7</v>
      </c>
      <c r="B16" s="9">
        <v>1</v>
      </c>
      <c r="C16" s="1" t="s">
        <v>4</v>
      </c>
      <c r="D16" s="9">
        <v>1</v>
      </c>
      <c r="E16" s="1" t="s">
        <v>13</v>
      </c>
      <c r="F16" s="1" t="s">
        <v>9</v>
      </c>
      <c r="H16" s="43" t="s">
        <v>17</v>
      </c>
      <c r="I16" s="12" t="s">
        <v>28</v>
      </c>
      <c r="J16" s="15">
        <f>COUNTIF(D2:D217,1)</f>
        <v>80</v>
      </c>
      <c r="K16" s="18">
        <f>J16/I29</f>
        <v>0.37037037037037035</v>
      </c>
    </row>
    <row r="17" spans="1:11" ht="15.75" customHeight="1" x14ac:dyDescent="0.25">
      <c r="A17" s="2" t="s">
        <v>3</v>
      </c>
      <c r="B17" s="9">
        <v>1</v>
      </c>
      <c r="C17" s="1" t="s">
        <v>4</v>
      </c>
      <c r="D17" s="9">
        <v>2</v>
      </c>
      <c r="E17" s="1" t="s">
        <v>12</v>
      </c>
      <c r="F17" s="1" t="s">
        <v>8</v>
      </c>
      <c r="H17" s="44"/>
      <c r="I17" s="12" t="s">
        <v>29</v>
      </c>
      <c r="J17" s="15">
        <f>COUNTIF(D2:D217,2)</f>
        <v>63</v>
      </c>
      <c r="K17" s="18">
        <f>J17/I29</f>
        <v>0.29166666666666669</v>
      </c>
    </row>
    <row r="18" spans="1:11" ht="12.5" x14ac:dyDescent="0.25">
      <c r="A18" s="2" t="s">
        <v>3</v>
      </c>
      <c r="B18" s="9">
        <v>2</v>
      </c>
      <c r="C18" s="1" t="s">
        <v>15</v>
      </c>
      <c r="D18" s="9">
        <v>1</v>
      </c>
      <c r="E18" s="1" t="s">
        <v>10</v>
      </c>
      <c r="F18" s="1" t="s">
        <v>6</v>
      </c>
      <c r="H18" s="44"/>
      <c r="I18" s="12" t="s">
        <v>30</v>
      </c>
      <c r="J18" s="15">
        <f>COUNTIF(D2:D217,3)</f>
        <v>65</v>
      </c>
      <c r="K18" s="18">
        <f>J18/I29</f>
        <v>0.30092592592592593</v>
      </c>
    </row>
    <row r="19" spans="1:11" ht="12.5" x14ac:dyDescent="0.25">
      <c r="A19" s="2" t="s">
        <v>7</v>
      </c>
      <c r="B19" s="9">
        <v>2</v>
      </c>
      <c r="C19" s="1" t="s">
        <v>11</v>
      </c>
      <c r="D19" s="9">
        <v>3</v>
      </c>
      <c r="E19" s="1" t="s">
        <v>10</v>
      </c>
      <c r="F19" s="1" t="s">
        <v>9</v>
      </c>
      <c r="H19" s="45"/>
      <c r="I19" s="12" t="s">
        <v>31</v>
      </c>
      <c r="J19" s="15">
        <f>COUNTIF(D2:D217,4)</f>
        <v>8</v>
      </c>
      <c r="K19" s="18">
        <f>J19/I29</f>
        <v>3.7037037037037035E-2</v>
      </c>
    </row>
    <row r="20" spans="1:11" ht="12.5" x14ac:dyDescent="0.25">
      <c r="A20" s="2" t="s">
        <v>3</v>
      </c>
      <c r="B20" s="9">
        <v>2</v>
      </c>
      <c r="C20" s="1" t="s">
        <v>4</v>
      </c>
      <c r="D20" s="9">
        <v>1</v>
      </c>
      <c r="E20" s="1" t="s">
        <v>10</v>
      </c>
      <c r="F20" s="1" t="s">
        <v>6</v>
      </c>
      <c r="H20" s="43" t="s">
        <v>18</v>
      </c>
      <c r="I20" s="12" t="s">
        <v>5</v>
      </c>
      <c r="J20" s="15">
        <f>COUNTIF(E2:E217,"minimal 1 kali dalam sehari")</f>
        <v>45</v>
      </c>
      <c r="K20" s="18">
        <f>J20/I29</f>
        <v>0.20833333333333334</v>
      </c>
    </row>
    <row r="21" spans="1:11" ht="12.5" x14ac:dyDescent="0.25">
      <c r="A21" s="2" t="s">
        <v>7</v>
      </c>
      <c r="B21" s="9">
        <v>1</v>
      </c>
      <c r="C21" s="1" t="s">
        <v>4</v>
      </c>
      <c r="D21" s="9">
        <v>1</v>
      </c>
      <c r="E21" s="1" t="s">
        <v>10</v>
      </c>
      <c r="F21" s="1" t="s">
        <v>9</v>
      </c>
      <c r="H21" s="44"/>
      <c r="I21" s="12" t="s">
        <v>13</v>
      </c>
      <c r="J21" s="15">
        <f>COUNTIF(E2:E217,"lebih dari 1 kali dalam 1 minggu")</f>
        <v>49</v>
      </c>
      <c r="K21" s="18">
        <f>J21/I29</f>
        <v>0.22685185185185186</v>
      </c>
    </row>
    <row r="22" spans="1:11" ht="12.5" x14ac:dyDescent="0.25">
      <c r="A22" s="2" t="s">
        <v>7</v>
      </c>
      <c r="B22" s="9">
        <v>1</v>
      </c>
      <c r="C22" s="1" t="s">
        <v>4</v>
      </c>
      <c r="D22" s="9">
        <v>1</v>
      </c>
      <c r="E22" s="1" t="s">
        <v>10</v>
      </c>
      <c r="F22" s="1" t="s">
        <v>9</v>
      </c>
      <c r="H22" s="44"/>
      <c r="I22" s="12" t="s">
        <v>12</v>
      </c>
      <c r="J22" s="15">
        <f>COUNTIF(E2:E217,"1 kali dalam 1 minggu")</f>
        <v>65</v>
      </c>
      <c r="K22" s="18">
        <f>J22/I29</f>
        <v>0.30092592592592593</v>
      </c>
    </row>
    <row r="23" spans="1:11" ht="12.5" x14ac:dyDescent="0.25">
      <c r="A23" s="2" t="s">
        <v>3</v>
      </c>
      <c r="B23" s="9">
        <v>1</v>
      </c>
      <c r="C23" s="1" t="s">
        <v>4</v>
      </c>
      <c r="D23" s="9">
        <v>1</v>
      </c>
      <c r="E23" s="1" t="s">
        <v>10</v>
      </c>
      <c r="F23" s="1" t="s">
        <v>6</v>
      </c>
      <c r="H23" s="45"/>
      <c r="I23" s="12" t="s">
        <v>10</v>
      </c>
      <c r="J23" s="15">
        <f>COUNTIF(E2:E217,"kurang dari 1 kali dalam 1 minggu")</f>
        <v>57</v>
      </c>
      <c r="K23" s="18">
        <f>J23/I29</f>
        <v>0.2638888888888889</v>
      </c>
    </row>
    <row r="24" spans="1:11" ht="12.5" x14ac:dyDescent="0.25">
      <c r="A24" s="2" t="s">
        <v>7</v>
      </c>
      <c r="B24" s="9">
        <v>2</v>
      </c>
      <c r="C24" s="1" t="s">
        <v>4</v>
      </c>
      <c r="D24" s="9">
        <v>1</v>
      </c>
      <c r="E24" s="1" t="s">
        <v>5</v>
      </c>
      <c r="F24" s="1" t="s">
        <v>8</v>
      </c>
      <c r="H24" s="43" t="s">
        <v>19</v>
      </c>
      <c r="I24" s="12" t="s">
        <v>9</v>
      </c>
      <c r="J24" s="15">
        <f>COUNTIF(F2:F217,"trading kripto")</f>
        <v>100</v>
      </c>
      <c r="K24" s="18">
        <f>J24/I29</f>
        <v>0.46296296296296297</v>
      </c>
    </row>
    <row r="25" spans="1:11" ht="12.5" x14ac:dyDescent="0.25">
      <c r="A25" s="2" t="s">
        <v>3</v>
      </c>
      <c r="B25" s="9">
        <v>2</v>
      </c>
      <c r="C25" s="1" t="s">
        <v>14</v>
      </c>
      <c r="D25" s="9">
        <v>2</v>
      </c>
      <c r="E25" s="1" t="s">
        <v>5</v>
      </c>
      <c r="F25" s="1" t="s">
        <v>8</v>
      </c>
      <c r="H25" s="44"/>
      <c r="I25" s="12" t="s">
        <v>8</v>
      </c>
      <c r="J25" s="15">
        <f>COUNTIF(F2:F217,"investasi*")</f>
        <v>29</v>
      </c>
      <c r="K25" s="18">
        <f>J25/I29</f>
        <v>0.13425925925925927</v>
      </c>
    </row>
    <row r="26" spans="1:11" ht="12.5" x14ac:dyDescent="0.25">
      <c r="A26" s="2" t="s">
        <v>7</v>
      </c>
      <c r="B26" s="9">
        <v>1</v>
      </c>
      <c r="C26" s="1" t="s">
        <v>4</v>
      </c>
      <c r="D26" s="9">
        <v>1</v>
      </c>
      <c r="E26" s="1" t="s">
        <v>12</v>
      </c>
      <c r="F26" s="1" t="s">
        <v>8</v>
      </c>
      <c r="H26" s="45"/>
      <c r="I26" s="12" t="s">
        <v>6</v>
      </c>
      <c r="J26" s="15">
        <f>COUNTIF(F2:F217,"keduanya")</f>
        <v>87</v>
      </c>
      <c r="K26" s="18">
        <f>J26/I29</f>
        <v>0.40277777777777779</v>
      </c>
    </row>
    <row r="27" spans="1:11" ht="12.5" x14ac:dyDescent="0.25">
      <c r="A27" s="2" t="s">
        <v>7</v>
      </c>
      <c r="B27" s="9">
        <v>1</v>
      </c>
      <c r="C27" s="1" t="s">
        <v>14</v>
      </c>
      <c r="D27" s="9">
        <v>1</v>
      </c>
      <c r="E27" s="1" t="s">
        <v>12</v>
      </c>
      <c r="F27" s="1" t="s">
        <v>9</v>
      </c>
    </row>
    <row r="28" spans="1:11" ht="12.5" x14ac:dyDescent="0.25">
      <c r="A28" s="2" t="s">
        <v>3</v>
      </c>
      <c r="B28" s="9">
        <v>1</v>
      </c>
      <c r="C28" s="1" t="s">
        <v>4</v>
      </c>
      <c r="D28" s="9">
        <v>1</v>
      </c>
      <c r="E28" s="1" t="s">
        <v>5</v>
      </c>
      <c r="F28" s="1" t="s">
        <v>8</v>
      </c>
    </row>
    <row r="29" spans="1:11" ht="13" x14ac:dyDescent="0.3">
      <c r="A29" s="2" t="s">
        <v>3</v>
      </c>
      <c r="B29" s="9">
        <v>2</v>
      </c>
      <c r="C29" s="1" t="s">
        <v>4</v>
      </c>
      <c r="D29" s="9">
        <v>1</v>
      </c>
      <c r="E29" s="1" t="s">
        <v>5</v>
      </c>
      <c r="F29" s="1" t="s">
        <v>6</v>
      </c>
      <c r="H29" s="17" t="s">
        <v>33</v>
      </c>
      <c r="I29" s="10">
        <v>216</v>
      </c>
    </row>
    <row r="30" spans="1:11" ht="12.5" x14ac:dyDescent="0.25">
      <c r="A30" s="2" t="s">
        <v>7</v>
      </c>
      <c r="B30" s="9">
        <v>2</v>
      </c>
      <c r="C30" s="1" t="s">
        <v>11</v>
      </c>
      <c r="D30" s="9">
        <v>4</v>
      </c>
      <c r="E30" s="1" t="s">
        <v>5</v>
      </c>
      <c r="F30" s="1" t="s">
        <v>6</v>
      </c>
    </row>
    <row r="31" spans="1:11" ht="12.5" x14ac:dyDescent="0.25">
      <c r="A31" s="2" t="s">
        <v>7</v>
      </c>
      <c r="B31" s="9">
        <v>1</v>
      </c>
      <c r="C31" s="1" t="s">
        <v>4</v>
      </c>
      <c r="D31" s="9">
        <v>1</v>
      </c>
      <c r="E31" s="1" t="s">
        <v>5</v>
      </c>
      <c r="F31" s="1" t="s">
        <v>9</v>
      </c>
    </row>
    <row r="32" spans="1:11" ht="12.5" x14ac:dyDescent="0.25">
      <c r="A32" s="2" t="s">
        <v>7</v>
      </c>
      <c r="B32" s="9">
        <v>1</v>
      </c>
      <c r="C32" s="1" t="s">
        <v>4</v>
      </c>
      <c r="D32" s="9">
        <v>1</v>
      </c>
      <c r="E32" s="1" t="s">
        <v>13</v>
      </c>
      <c r="F32" s="1" t="s">
        <v>9</v>
      </c>
    </row>
    <row r="33" spans="1:6" ht="12.5" x14ac:dyDescent="0.25">
      <c r="A33" s="2" t="s">
        <v>7</v>
      </c>
      <c r="B33" s="9">
        <v>4</v>
      </c>
      <c r="C33" s="1" t="s">
        <v>15</v>
      </c>
      <c r="D33" s="9">
        <v>1</v>
      </c>
      <c r="E33" s="1" t="s">
        <v>10</v>
      </c>
      <c r="F33" s="1" t="s">
        <v>6</v>
      </c>
    </row>
    <row r="34" spans="1:6" ht="12.5" x14ac:dyDescent="0.25">
      <c r="A34" s="2" t="s">
        <v>3</v>
      </c>
      <c r="B34" s="9">
        <v>2</v>
      </c>
      <c r="C34" s="1" t="s">
        <v>4</v>
      </c>
      <c r="D34" s="9">
        <v>1</v>
      </c>
      <c r="E34" s="1" t="s">
        <v>10</v>
      </c>
      <c r="F34" s="1" t="s">
        <v>9</v>
      </c>
    </row>
    <row r="35" spans="1:6" ht="12.5" x14ac:dyDescent="0.25">
      <c r="A35" s="2" t="s">
        <v>7</v>
      </c>
      <c r="B35" s="9">
        <v>1</v>
      </c>
      <c r="C35" s="1" t="s">
        <v>4</v>
      </c>
      <c r="D35" s="9">
        <v>1</v>
      </c>
      <c r="E35" s="1" t="s">
        <v>13</v>
      </c>
      <c r="F35" s="1" t="s">
        <v>6</v>
      </c>
    </row>
    <row r="36" spans="1:6" ht="12.5" x14ac:dyDescent="0.25">
      <c r="A36" s="2" t="s">
        <v>7</v>
      </c>
      <c r="B36" s="9">
        <v>2</v>
      </c>
      <c r="C36" s="1" t="s">
        <v>11</v>
      </c>
      <c r="D36" s="9">
        <v>1</v>
      </c>
      <c r="E36" s="1" t="s">
        <v>5</v>
      </c>
      <c r="F36" s="1" t="s">
        <v>9</v>
      </c>
    </row>
    <row r="37" spans="1:6" ht="12.5" x14ac:dyDescent="0.25">
      <c r="A37" s="2" t="s">
        <v>7</v>
      </c>
      <c r="B37" s="9">
        <v>2</v>
      </c>
      <c r="C37" s="1" t="s">
        <v>15</v>
      </c>
      <c r="D37" s="9">
        <v>3</v>
      </c>
      <c r="E37" s="1" t="s">
        <v>12</v>
      </c>
      <c r="F37" s="1" t="s">
        <v>6</v>
      </c>
    </row>
    <row r="38" spans="1:6" ht="12.5" x14ac:dyDescent="0.25">
      <c r="A38" s="2" t="s">
        <v>7</v>
      </c>
      <c r="B38" s="9">
        <v>2</v>
      </c>
      <c r="C38" s="1" t="s">
        <v>15</v>
      </c>
      <c r="D38" s="9">
        <v>2</v>
      </c>
      <c r="E38" s="1" t="s">
        <v>10</v>
      </c>
      <c r="F38" s="1" t="s">
        <v>6</v>
      </c>
    </row>
    <row r="39" spans="1:6" ht="12.5" x14ac:dyDescent="0.25">
      <c r="A39" s="2" t="s">
        <v>7</v>
      </c>
      <c r="B39" s="9">
        <v>2</v>
      </c>
      <c r="C39" s="1" t="s">
        <v>4</v>
      </c>
      <c r="D39" s="9">
        <v>3</v>
      </c>
      <c r="E39" s="1" t="s">
        <v>13</v>
      </c>
      <c r="F39" s="1" t="s">
        <v>8</v>
      </c>
    </row>
    <row r="40" spans="1:6" ht="12.5" x14ac:dyDescent="0.25">
      <c r="A40" s="2" t="s">
        <v>3</v>
      </c>
      <c r="B40" s="9">
        <v>2</v>
      </c>
      <c r="C40" s="1" t="s">
        <v>4</v>
      </c>
      <c r="D40" s="9">
        <v>1</v>
      </c>
      <c r="E40" s="1" t="s">
        <v>13</v>
      </c>
      <c r="F40" s="1" t="s">
        <v>9</v>
      </c>
    </row>
    <row r="41" spans="1:6" ht="12.5" x14ac:dyDescent="0.25">
      <c r="A41" s="2" t="s">
        <v>7</v>
      </c>
      <c r="B41" s="9">
        <v>1</v>
      </c>
      <c r="C41" s="1" t="s">
        <v>4</v>
      </c>
      <c r="D41" s="9">
        <v>1</v>
      </c>
      <c r="E41" s="1" t="s">
        <v>13</v>
      </c>
      <c r="F41" s="1" t="s">
        <v>9</v>
      </c>
    </row>
    <row r="42" spans="1:6" ht="12.5" x14ac:dyDescent="0.25">
      <c r="A42" s="2" t="s">
        <v>3</v>
      </c>
      <c r="B42" s="9">
        <v>2</v>
      </c>
      <c r="C42" s="1" t="s">
        <v>11</v>
      </c>
      <c r="D42" s="9">
        <v>3</v>
      </c>
      <c r="E42" s="1" t="s">
        <v>12</v>
      </c>
      <c r="F42" s="1" t="s">
        <v>6</v>
      </c>
    </row>
    <row r="43" spans="1:6" ht="12.5" x14ac:dyDescent="0.25">
      <c r="A43" s="2" t="s">
        <v>3</v>
      </c>
      <c r="B43" s="9">
        <v>4</v>
      </c>
      <c r="C43" s="1" t="s">
        <v>15</v>
      </c>
      <c r="D43" s="9">
        <v>3</v>
      </c>
      <c r="E43" s="1" t="s">
        <v>12</v>
      </c>
      <c r="F43" s="1" t="s">
        <v>6</v>
      </c>
    </row>
    <row r="44" spans="1:6" ht="12.5" x14ac:dyDescent="0.25">
      <c r="A44" s="2" t="s">
        <v>3</v>
      </c>
      <c r="B44" s="9">
        <v>2</v>
      </c>
      <c r="C44" s="1" t="s">
        <v>15</v>
      </c>
      <c r="D44" s="9">
        <v>3</v>
      </c>
      <c r="E44" s="1" t="s">
        <v>12</v>
      </c>
      <c r="F44" s="1" t="s">
        <v>6</v>
      </c>
    </row>
    <row r="45" spans="1:6" ht="12.5" x14ac:dyDescent="0.25">
      <c r="A45" s="2" t="s">
        <v>3</v>
      </c>
      <c r="B45" s="9">
        <v>3</v>
      </c>
      <c r="C45" s="1" t="s">
        <v>14</v>
      </c>
      <c r="D45" s="9">
        <v>3</v>
      </c>
      <c r="E45" s="1" t="s">
        <v>12</v>
      </c>
      <c r="F45" s="1" t="s">
        <v>6</v>
      </c>
    </row>
    <row r="46" spans="1:6" ht="12.5" x14ac:dyDescent="0.25">
      <c r="A46" s="2" t="s">
        <v>7</v>
      </c>
      <c r="B46" s="9">
        <v>3</v>
      </c>
      <c r="C46" s="1" t="s">
        <v>11</v>
      </c>
      <c r="D46" s="9">
        <v>2</v>
      </c>
      <c r="E46" s="1" t="s">
        <v>10</v>
      </c>
      <c r="F46" s="1" t="s">
        <v>9</v>
      </c>
    </row>
    <row r="47" spans="1:6" ht="12.5" x14ac:dyDescent="0.25">
      <c r="A47" s="2" t="s">
        <v>3</v>
      </c>
      <c r="B47" s="9">
        <v>3</v>
      </c>
      <c r="C47" s="1" t="s">
        <v>11</v>
      </c>
      <c r="D47" s="9">
        <v>3</v>
      </c>
      <c r="E47" s="1" t="s">
        <v>12</v>
      </c>
      <c r="F47" s="1" t="s">
        <v>9</v>
      </c>
    </row>
    <row r="48" spans="1:6" ht="12.5" x14ac:dyDescent="0.25">
      <c r="A48" s="2" t="s">
        <v>7</v>
      </c>
      <c r="B48" s="9">
        <v>2</v>
      </c>
      <c r="C48" s="1" t="s">
        <v>15</v>
      </c>
      <c r="D48" s="9">
        <v>3</v>
      </c>
      <c r="E48" s="1" t="s">
        <v>10</v>
      </c>
      <c r="F48" s="1" t="s">
        <v>9</v>
      </c>
    </row>
    <row r="49" spans="1:6" ht="12.5" x14ac:dyDescent="0.25">
      <c r="A49" s="2" t="s">
        <v>7</v>
      </c>
      <c r="B49" s="9">
        <v>3</v>
      </c>
      <c r="C49" s="1" t="s">
        <v>14</v>
      </c>
      <c r="D49" s="9">
        <v>3</v>
      </c>
      <c r="E49" s="1" t="s">
        <v>10</v>
      </c>
      <c r="F49" s="1" t="s">
        <v>6</v>
      </c>
    </row>
    <row r="50" spans="1:6" ht="12.5" x14ac:dyDescent="0.25">
      <c r="A50" s="2" t="s">
        <v>7</v>
      </c>
      <c r="B50" s="9">
        <v>2</v>
      </c>
      <c r="C50" s="1" t="s">
        <v>16</v>
      </c>
      <c r="D50" s="9">
        <v>3</v>
      </c>
      <c r="E50" s="1" t="s">
        <v>13</v>
      </c>
      <c r="F50" s="1" t="s">
        <v>6</v>
      </c>
    </row>
    <row r="51" spans="1:6" ht="12.5" x14ac:dyDescent="0.25">
      <c r="A51" s="2" t="s">
        <v>7</v>
      </c>
      <c r="B51" s="9">
        <v>2</v>
      </c>
      <c r="C51" s="1" t="s">
        <v>15</v>
      </c>
      <c r="D51" s="9">
        <v>2</v>
      </c>
      <c r="E51" s="1" t="s">
        <v>12</v>
      </c>
      <c r="F51" s="1" t="s">
        <v>9</v>
      </c>
    </row>
    <row r="52" spans="1:6" ht="12.5" x14ac:dyDescent="0.25">
      <c r="A52" s="2" t="s">
        <v>7</v>
      </c>
      <c r="B52" s="9">
        <v>3</v>
      </c>
      <c r="C52" s="1" t="s">
        <v>14</v>
      </c>
      <c r="D52" s="9">
        <v>2</v>
      </c>
      <c r="E52" s="1" t="s">
        <v>10</v>
      </c>
      <c r="F52" s="1" t="s">
        <v>9</v>
      </c>
    </row>
    <row r="53" spans="1:6" ht="12.5" x14ac:dyDescent="0.25">
      <c r="A53" s="2" t="s">
        <v>7</v>
      </c>
      <c r="B53" s="9">
        <v>3</v>
      </c>
      <c r="C53" s="1" t="s">
        <v>16</v>
      </c>
      <c r="D53" s="9">
        <v>1</v>
      </c>
      <c r="E53" s="1" t="s">
        <v>12</v>
      </c>
      <c r="F53" s="1" t="s">
        <v>9</v>
      </c>
    </row>
    <row r="54" spans="1:6" ht="12.5" x14ac:dyDescent="0.25">
      <c r="A54" s="2" t="s">
        <v>3</v>
      </c>
      <c r="B54" s="9">
        <v>3</v>
      </c>
      <c r="C54" s="1" t="s">
        <v>15</v>
      </c>
      <c r="D54" s="9">
        <v>3</v>
      </c>
      <c r="E54" s="1" t="s">
        <v>10</v>
      </c>
      <c r="F54" s="1" t="s">
        <v>9</v>
      </c>
    </row>
    <row r="55" spans="1:6" ht="12.5" x14ac:dyDescent="0.25">
      <c r="A55" s="2" t="s">
        <v>3</v>
      </c>
      <c r="B55" s="9">
        <v>3</v>
      </c>
      <c r="C55" s="1" t="s">
        <v>15</v>
      </c>
      <c r="D55" s="9">
        <v>3</v>
      </c>
      <c r="E55" s="1" t="s">
        <v>12</v>
      </c>
      <c r="F55" s="1" t="s">
        <v>8</v>
      </c>
    </row>
    <row r="56" spans="1:6" ht="12.5" x14ac:dyDescent="0.25">
      <c r="A56" s="2" t="s">
        <v>3</v>
      </c>
      <c r="B56" s="9">
        <v>2</v>
      </c>
      <c r="C56" s="1" t="s">
        <v>16</v>
      </c>
      <c r="D56" s="9">
        <v>1</v>
      </c>
      <c r="E56" s="1" t="s">
        <v>10</v>
      </c>
      <c r="F56" s="1" t="s">
        <v>9</v>
      </c>
    </row>
    <row r="57" spans="1:6" ht="12.5" x14ac:dyDescent="0.25">
      <c r="A57" s="2" t="s">
        <v>7</v>
      </c>
      <c r="B57" s="9">
        <v>2</v>
      </c>
      <c r="C57" s="1" t="s">
        <v>14</v>
      </c>
      <c r="D57" s="9">
        <v>3</v>
      </c>
      <c r="E57" s="1" t="s">
        <v>12</v>
      </c>
      <c r="F57" s="1" t="s">
        <v>6</v>
      </c>
    </row>
    <row r="58" spans="1:6" ht="12.5" x14ac:dyDescent="0.25">
      <c r="A58" s="2" t="s">
        <v>7</v>
      </c>
      <c r="B58" s="9">
        <v>2</v>
      </c>
      <c r="C58" s="1" t="s">
        <v>11</v>
      </c>
      <c r="D58" s="9">
        <v>1</v>
      </c>
      <c r="E58" s="1" t="s">
        <v>5</v>
      </c>
      <c r="F58" s="1" t="s">
        <v>9</v>
      </c>
    </row>
    <row r="59" spans="1:6" ht="12.5" x14ac:dyDescent="0.25">
      <c r="A59" s="2" t="s">
        <v>7</v>
      </c>
      <c r="B59" s="9">
        <v>2</v>
      </c>
      <c r="C59" s="1" t="s">
        <v>11</v>
      </c>
      <c r="D59" s="9">
        <v>1</v>
      </c>
      <c r="E59" s="1" t="s">
        <v>10</v>
      </c>
      <c r="F59" s="1" t="s">
        <v>9</v>
      </c>
    </row>
    <row r="60" spans="1:6" ht="12.5" x14ac:dyDescent="0.25">
      <c r="A60" s="2" t="s">
        <v>3</v>
      </c>
      <c r="B60" s="9">
        <v>3</v>
      </c>
      <c r="C60" s="1" t="s">
        <v>11</v>
      </c>
      <c r="D60" s="9">
        <v>2</v>
      </c>
      <c r="E60" s="1" t="s">
        <v>10</v>
      </c>
      <c r="F60" s="1" t="s">
        <v>9</v>
      </c>
    </row>
    <row r="61" spans="1:6" ht="12.5" x14ac:dyDescent="0.25">
      <c r="A61" s="2" t="s">
        <v>3</v>
      </c>
      <c r="B61" s="9">
        <v>3</v>
      </c>
      <c r="C61" s="1" t="s">
        <v>11</v>
      </c>
      <c r="D61" s="9">
        <v>2</v>
      </c>
      <c r="E61" s="1" t="s">
        <v>12</v>
      </c>
      <c r="F61" s="1" t="s">
        <v>9</v>
      </c>
    </row>
    <row r="62" spans="1:6" ht="12.5" x14ac:dyDescent="0.25">
      <c r="A62" s="2" t="s">
        <v>7</v>
      </c>
      <c r="B62" s="9">
        <v>2</v>
      </c>
      <c r="C62" s="1" t="s">
        <v>14</v>
      </c>
      <c r="D62" s="9">
        <v>2</v>
      </c>
      <c r="E62" s="1" t="s">
        <v>12</v>
      </c>
      <c r="F62" s="1" t="s">
        <v>9</v>
      </c>
    </row>
    <row r="63" spans="1:6" ht="12.5" x14ac:dyDescent="0.25">
      <c r="A63" s="2" t="s">
        <v>3</v>
      </c>
      <c r="B63" s="9">
        <v>3</v>
      </c>
      <c r="C63" s="1" t="s">
        <v>11</v>
      </c>
      <c r="D63" s="9">
        <v>1</v>
      </c>
      <c r="E63" s="1" t="s">
        <v>13</v>
      </c>
      <c r="F63" s="1" t="s">
        <v>9</v>
      </c>
    </row>
    <row r="64" spans="1:6" ht="12.5" x14ac:dyDescent="0.25">
      <c r="A64" s="2" t="s">
        <v>3</v>
      </c>
      <c r="B64" s="9">
        <v>3</v>
      </c>
      <c r="C64" s="1" t="s">
        <v>15</v>
      </c>
      <c r="D64" s="9">
        <v>2</v>
      </c>
      <c r="E64" s="1" t="s">
        <v>10</v>
      </c>
      <c r="F64" s="1" t="s">
        <v>9</v>
      </c>
    </row>
    <row r="65" spans="1:6" ht="12.5" x14ac:dyDescent="0.25">
      <c r="A65" s="2" t="s">
        <v>7</v>
      </c>
      <c r="B65" s="9">
        <v>2</v>
      </c>
      <c r="C65" s="1" t="s">
        <v>4</v>
      </c>
      <c r="D65" s="9">
        <v>1</v>
      </c>
      <c r="E65" s="1" t="s">
        <v>10</v>
      </c>
      <c r="F65" s="1" t="s">
        <v>9</v>
      </c>
    </row>
    <row r="66" spans="1:6" ht="12.5" x14ac:dyDescent="0.25">
      <c r="A66" s="2" t="s">
        <v>7</v>
      </c>
      <c r="B66" s="9">
        <v>2</v>
      </c>
      <c r="C66" s="1" t="s">
        <v>4</v>
      </c>
      <c r="D66" s="9">
        <v>1</v>
      </c>
      <c r="E66" s="1" t="s">
        <v>12</v>
      </c>
      <c r="F66" s="1" t="s">
        <v>9</v>
      </c>
    </row>
    <row r="67" spans="1:6" ht="12.5" x14ac:dyDescent="0.25">
      <c r="A67" s="2" t="s">
        <v>3</v>
      </c>
      <c r="B67" s="9">
        <v>2</v>
      </c>
      <c r="C67" s="1" t="s">
        <v>15</v>
      </c>
      <c r="D67" s="9">
        <v>2</v>
      </c>
      <c r="E67" s="1" t="s">
        <v>12</v>
      </c>
      <c r="F67" s="1" t="s">
        <v>8</v>
      </c>
    </row>
    <row r="68" spans="1:6" ht="12.5" x14ac:dyDescent="0.25">
      <c r="A68" s="2" t="s">
        <v>7</v>
      </c>
      <c r="B68" s="9">
        <v>3</v>
      </c>
      <c r="C68" s="1" t="s">
        <v>11</v>
      </c>
      <c r="D68" s="9">
        <v>2</v>
      </c>
      <c r="E68" s="1" t="s">
        <v>12</v>
      </c>
      <c r="F68" s="1" t="s">
        <v>6</v>
      </c>
    </row>
    <row r="69" spans="1:6" ht="12.5" x14ac:dyDescent="0.25">
      <c r="A69" s="2" t="s">
        <v>3</v>
      </c>
      <c r="B69" s="9">
        <v>2</v>
      </c>
      <c r="C69" s="1" t="s">
        <v>11</v>
      </c>
      <c r="D69" s="9">
        <v>2</v>
      </c>
      <c r="E69" s="1" t="s">
        <v>10</v>
      </c>
      <c r="F69" s="1" t="s">
        <v>9</v>
      </c>
    </row>
    <row r="70" spans="1:6" ht="12.5" x14ac:dyDescent="0.25">
      <c r="A70" s="2" t="s">
        <v>3</v>
      </c>
      <c r="B70" s="9">
        <v>2</v>
      </c>
      <c r="C70" s="1" t="s">
        <v>11</v>
      </c>
      <c r="D70" s="9">
        <v>3</v>
      </c>
      <c r="E70" s="1" t="s">
        <v>10</v>
      </c>
      <c r="F70" s="1" t="s">
        <v>9</v>
      </c>
    </row>
    <row r="71" spans="1:6" ht="12.5" x14ac:dyDescent="0.25">
      <c r="A71" s="2" t="s">
        <v>7</v>
      </c>
      <c r="B71" s="9">
        <v>2</v>
      </c>
      <c r="C71" s="1" t="s">
        <v>14</v>
      </c>
      <c r="D71" s="9">
        <v>2</v>
      </c>
      <c r="E71" s="1" t="s">
        <v>12</v>
      </c>
      <c r="F71" s="1" t="s">
        <v>9</v>
      </c>
    </row>
    <row r="72" spans="1:6" ht="12.5" x14ac:dyDescent="0.25">
      <c r="A72" s="2" t="s">
        <v>3</v>
      </c>
      <c r="B72" s="9">
        <v>3</v>
      </c>
      <c r="C72" s="1" t="s">
        <v>11</v>
      </c>
      <c r="D72" s="9">
        <v>2</v>
      </c>
      <c r="E72" s="1" t="s">
        <v>12</v>
      </c>
      <c r="F72" s="1" t="s">
        <v>6</v>
      </c>
    </row>
    <row r="73" spans="1:6" ht="12.5" x14ac:dyDescent="0.25">
      <c r="A73" s="2" t="s">
        <v>7</v>
      </c>
      <c r="B73" s="9">
        <v>2</v>
      </c>
      <c r="C73" s="1" t="s">
        <v>11</v>
      </c>
      <c r="D73" s="9">
        <v>1</v>
      </c>
      <c r="E73" s="1" t="s">
        <v>10</v>
      </c>
      <c r="F73" s="1" t="s">
        <v>6</v>
      </c>
    </row>
    <row r="74" spans="1:6" ht="12.5" x14ac:dyDescent="0.25">
      <c r="A74" s="2" t="s">
        <v>3</v>
      </c>
      <c r="B74" s="9">
        <v>3</v>
      </c>
      <c r="C74" s="1" t="s">
        <v>11</v>
      </c>
      <c r="D74" s="9">
        <v>2</v>
      </c>
      <c r="E74" s="1" t="s">
        <v>12</v>
      </c>
      <c r="F74" s="1" t="s">
        <v>6</v>
      </c>
    </row>
    <row r="75" spans="1:6" ht="12.5" x14ac:dyDescent="0.25">
      <c r="A75" s="2" t="s">
        <v>3</v>
      </c>
      <c r="B75" s="9">
        <v>2</v>
      </c>
      <c r="C75" s="1" t="s">
        <v>15</v>
      </c>
      <c r="D75" s="9">
        <v>3</v>
      </c>
      <c r="E75" s="1" t="s">
        <v>10</v>
      </c>
      <c r="F75" s="1" t="s">
        <v>9</v>
      </c>
    </row>
    <row r="76" spans="1:6" ht="12.5" x14ac:dyDescent="0.25">
      <c r="A76" s="2" t="s">
        <v>3</v>
      </c>
      <c r="B76" s="9">
        <v>2</v>
      </c>
      <c r="C76" s="1" t="s">
        <v>14</v>
      </c>
      <c r="D76" s="9">
        <v>3</v>
      </c>
      <c r="E76" s="1" t="s">
        <v>12</v>
      </c>
      <c r="F76" s="1" t="s">
        <v>6</v>
      </c>
    </row>
    <row r="77" spans="1:6" ht="12.5" x14ac:dyDescent="0.25">
      <c r="A77" s="2" t="s">
        <v>7</v>
      </c>
      <c r="B77" s="9">
        <v>2</v>
      </c>
      <c r="C77" s="1" t="s">
        <v>15</v>
      </c>
      <c r="D77" s="9">
        <v>2</v>
      </c>
      <c r="E77" s="1" t="s">
        <v>12</v>
      </c>
      <c r="F77" s="1" t="s">
        <v>9</v>
      </c>
    </row>
    <row r="78" spans="1:6" ht="12.5" x14ac:dyDescent="0.25">
      <c r="A78" s="2" t="s">
        <v>3</v>
      </c>
      <c r="B78" s="9">
        <v>2</v>
      </c>
      <c r="C78" s="1" t="s">
        <v>14</v>
      </c>
      <c r="D78" s="9">
        <v>3</v>
      </c>
      <c r="E78" s="1" t="s">
        <v>10</v>
      </c>
      <c r="F78" s="1" t="s">
        <v>6</v>
      </c>
    </row>
    <row r="79" spans="1:6" ht="12.5" x14ac:dyDescent="0.25">
      <c r="A79" s="2" t="s">
        <v>7</v>
      </c>
      <c r="B79" s="9">
        <v>3</v>
      </c>
      <c r="C79" s="1" t="s">
        <v>4</v>
      </c>
      <c r="D79" s="9">
        <v>3</v>
      </c>
      <c r="E79" s="1" t="s">
        <v>12</v>
      </c>
      <c r="F79" s="1" t="s">
        <v>9</v>
      </c>
    </row>
    <row r="80" spans="1:6" ht="12.5" x14ac:dyDescent="0.25">
      <c r="A80" s="2" t="s">
        <v>3</v>
      </c>
      <c r="B80" s="9">
        <v>2</v>
      </c>
      <c r="C80" s="1" t="s">
        <v>11</v>
      </c>
      <c r="D80" s="9">
        <v>3</v>
      </c>
      <c r="E80" s="1" t="s">
        <v>13</v>
      </c>
      <c r="F80" s="1" t="s">
        <v>9</v>
      </c>
    </row>
    <row r="81" spans="1:6" ht="12.5" x14ac:dyDescent="0.25">
      <c r="A81" s="2" t="s">
        <v>3</v>
      </c>
      <c r="B81" s="9">
        <v>2</v>
      </c>
      <c r="C81" s="1" t="s">
        <v>11</v>
      </c>
      <c r="D81" s="9">
        <v>3</v>
      </c>
      <c r="E81" s="1" t="s">
        <v>12</v>
      </c>
      <c r="F81" s="1" t="s">
        <v>9</v>
      </c>
    </row>
    <row r="82" spans="1:6" ht="12.5" x14ac:dyDescent="0.25">
      <c r="A82" s="2" t="s">
        <v>7</v>
      </c>
      <c r="B82" s="9">
        <v>1</v>
      </c>
      <c r="C82" s="1" t="s">
        <v>4</v>
      </c>
      <c r="D82" s="9">
        <v>3</v>
      </c>
      <c r="E82" s="1" t="s">
        <v>13</v>
      </c>
      <c r="F82" s="1" t="s">
        <v>9</v>
      </c>
    </row>
    <row r="83" spans="1:6" ht="12.5" x14ac:dyDescent="0.25">
      <c r="A83" s="2" t="s">
        <v>3</v>
      </c>
      <c r="B83" s="9">
        <v>2</v>
      </c>
      <c r="C83" s="1" t="s">
        <v>14</v>
      </c>
      <c r="D83" s="9">
        <v>3</v>
      </c>
      <c r="E83" s="1" t="s">
        <v>13</v>
      </c>
      <c r="F83" s="1" t="s">
        <v>6</v>
      </c>
    </row>
    <row r="84" spans="1:6" ht="12.5" x14ac:dyDescent="0.25">
      <c r="A84" s="2" t="s">
        <v>3</v>
      </c>
      <c r="B84" s="9">
        <v>3</v>
      </c>
      <c r="C84" s="1" t="s">
        <v>11</v>
      </c>
      <c r="D84" s="9">
        <v>2</v>
      </c>
      <c r="E84" s="1" t="s">
        <v>12</v>
      </c>
      <c r="F84" s="1" t="s">
        <v>9</v>
      </c>
    </row>
    <row r="85" spans="1:6" ht="12.5" x14ac:dyDescent="0.25">
      <c r="A85" s="2" t="s">
        <v>7</v>
      </c>
      <c r="B85" s="9">
        <v>2</v>
      </c>
      <c r="C85" s="1" t="s">
        <v>4</v>
      </c>
      <c r="D85" s="9">
        <v>1</v>
      </c>
      <c r="E85" s="1" t="s">
        <v>10</v>
      </c>
      <c r="F85" s="1" t="s">
        <v>9</v>
      </c>
    </row>
    <row r="86" spans="1:6" ht="12.5" x14ac:dyDescent="0.25">
      <c r="A86" s="2" t="s">
        <v>3</v>
      </c>
      <c r="B86" s="9">
        <v>2</v>
      </c>
      <c r="C86" s="1" t="s">
        <v>11</v>
      </c>
      <c r="D86" s="9">
        <v>2</v>
      </c>
      <c r="E86" s="1" t="s">
        <v>12</v>
      </c>
      <c r="F86" s="1" t="s">
        <v>6</v>
      </c>
    </row>
    <row r="87" spans="1:6" ht="12.5" x14ac:dyDescent="0.25">
      <c r="A87" s="2" t="s">
        <v>3</v>
      </c>
      <c r="B87" s="9">
        <v>2</v>
      </c>
      <c r="C87" s="1" t="s">
        <v>14</v>
      </c>
      <c r="D87" s="9">
        <v>3</v>
      </c>
      <c r="E87" s="1" t="s">
        <v>13</v>
      </c>
      <c r="F87" s="1" t="s">
        <v>9</v>
      </c>
    </row>
    <row r="88" spans="1:6" ht="12.5" x14ac:dyDescent="0.25">
      <c r="A88" s="2" t="s">
        <v>3</v>
      </c>
      <c r="B88" s="9">
        <v>3</v>
      </c>
      <c r="C88" s="1" t="s">
        <v>11</v>
      </c>
      <c r="D88" s="9">
        <v>3</v>
      </c>
      <c r="E88" s="1" t="s">
        <v>10</v>
      </c>
      <c r="F88" s="1" t="s">
        <v>9</v>
      </c>
    </row>
    <row r="89" spans="1:6" ht="12.5" x14ac:dyDescent="0.25">
      <c r="A89" s="2" t="s">
        <v>3</v>
      </c>
      <c r="B89" s="9">
        <v>3</v>
      </c>
      <c r="C89" s="1" t="s">
        <v>16</v>
      </c>
      <c r="D89" s="9">
        <v>4</v>
      </c>
      <c r="E89" s="1" t="s">
        <v>12</v>
      </c>
      <c r="F89" s="1" t="s">
        <v>9</v>
      </c>
    </row>
    <row r="90" spans="1:6" ht="12.5" x14ac:dyDescent="0.25">
      <c r="A90" s="2" t="s">
        <v>3</v>
      </c>
      <c r="B90" s="9">
        <v>2</v>
      </c>
      <c r="C90" s="1" t="s">
        <v>11</v>
      </c>
      <c r="D90" s="9">
        <v>3</v>
      </c>
      <c r="E90" s="1" t="s">
        <v>10</v>
      </c>
      <c r="F90" s="1" t="s">
        <v>9</v>
      </c>
    </row>
    <row r="91" spans="1:6" ht="12.5" x14ac:dyDescent="0.25">
      <c r="A91" s="2" t="s">
        <v>3</v>
      </c>
      <c r="B91" s="9">
        <v>2</v>
      </c>
      <c r="C91" s="1" t="s">
        <v>11</v>
      </c>
      <c r="D91" s="9">
        <v>2</v>
      </c>
      <c r="E91" s="1" t="s">
        <v>12</v>
      </c>
      <c r="F91" s="1" t="s">
        <v>6</v>
      </c>
    </row>
    <row r="92" spans="1:6" ht="12.5" x14ac:dyDescent="0.25">
      <c r="A92" s="2" t="s">
        <v>7</v>
      </c>
      <c r="B92" s="9">
        <v>2</v>
      </c>
      <c r="C92" s="1" t="s">
        <v>11</v>
      </c>
      <c r="D92" s="9">
        <v>1</v>
      </c>
      <c r="E92" s="1" t="s">
        <v>13</v>
      </c>
      <c r="F92" s="1" t="s">
        <v>6</v>
      </c>
    </row>
    <row r="93" spans="1:6" ht="12.5" x14ac:dyDescent="0.25">
      <c r="A93" s="2" t="s">
        <v>3</v>
      </c>
      <c r="B93" s="9">
        <v>2</v>
      </c>
      <c r="C93" s="1" t="s">
        <v>14</v>
      </c>
      <c r="D93" s="9">
        <v>3</v>
      </c>
      <c r="E93" s="1" t="s">
        <v>12</v>
      </c>
      <c r="F93" s="1" t="s">
        <v>9</v>
      </c>
    </row>
    <row r="94" spans="1:6" ht="12.5" x14ac:dyDescent="0.25">
      <c r="A94" s="2" t="s">
        <v>3</v>
      </c>
      <c r="B94" s="9">
        <v>3</v>
      </c>
      <c r="C94" s="1" t="s">
        <v>14</v>
      </c>
      <c r="D94" s="9">
        <v>2</v>
      </c>
      <c r="E94" s="1" t="s">
        <v>13</v>
      </c>
      <c r="F94" s="1" t="s">
        <v>9</v>
      </c>
    </row>
    <row r="95" spans="1:6" ht="12.5" x14ac:dyDescent="0.25">
      <c r="A95" s="2" t="s">
        <v>3</v>
      </c>
      <c r="B95" s="9">
        <v>2</v>
      </c>
      <c r="C95" s="1" t="s">
        <v>11</v>
      </c>
      <c r="D95" s="9">
        <v>2</v>
      </c>
      <c r="E95" s="1" t="s">
        <v>13</v>
      </c>
      <c r="F95" s="1" t="s">
        <v>9</v>
      </c>
    </row>
    <row r="96" spans="1:6" ht="12.5" x14ac:dyDescent="0.25">
      <c r="A96" s="2" t="s">
        <v>7</v>
      </c>
      <c r="B96" s="9">
        <v>2</v>
      </c>
      <c r="C96" s="1" t="s">
        <v>11</v>
      </c>
      <c r="D96" s="9">
        <v>2</v>
      </c>
      <c r="E96" s="1" t="s">
        <v>13</v>
      </c>
      <c r="F96" s="1" t="s">
        <v>9</v>
      </c>
    </row>
    <row r="97" spans="1:6" ht="12.5" x14ac:dyDescent="0.25">
      <c r="A97" s="2" t="s">
        <v>3</v>
      </c>
      <c r="B97" s="9">
        <v>3</v>
      </c>
      <c r="C97" s="1" t="s">
        <v>16</v>
      </c>
      <c r="D97" s="9">
        <v>2</v>
      </c>
      <c r="E97" s="1" t="s">
        <v>13</v>
      </c>
      <c r="F97" s="1" t="s">
        <v>9</v>
      </c>
    </row>
    <row r="98" spans="1:6" ht="12.5" x14ac:dyDescent="0.25">
      <c r="A98" s="2" t="s">
        <v>3</v>
      </c>
      <c r="B98" s="9">
        <v>3</v>
      </c>
      <c r="C98" s="1" t="s">
        <v>11</v>
      </c>
      <c r="D98" s="9">
        <v>1</v>
      </c>
      <c r="E98" s="1" t="s">
        <v>10</v>
      </c>
      <c r="F98" s="1" t="s">
        <v>8</v>
      </c>
    </row>
    <row r="99" spans="1:6" ht="12.5" x14ac:dyDescent="0.25">
      <c r="A99" s="2" t="s">
        <v>3</v>
      </c>
      <c r="B99" s="9">
        <v>3</v>
      </c>
      <c r="C99" s="1" t="s">
        <v>14</v>
      </c>
      <c r="D99" s="9">
        <v>1</v>
      </c>
      <c r="E99" s="1" t="s">
        <v>5</v>
      </c>
      <c r="F99" s="1" t="s">
        <v>6</v>
      </c>
    </row>
    <row r="100" spans="1:6" ht="12.5" x14ac:dyDescent="0.25">
      <c r="A100" s="2" t="s">
        <v>3</v>
      </c>
      <c r="B100" s="9">
        <v>3</v>
      </c>
      <c r="C100" s="1" t="s">
        <v>11</v>
      </c>
      <c r="D100" s="9">
        <v>2</v>
      </c>
      <c r="E100" s="1" t="s">
        <v>13</v>
      </c>
      <c r="F100" s="1" t="s">
        <v>9</v>
      </c>
    </row>
    <row r="101" spans="1:6" ht="12.5" x14ac:dyDescent="0.25">
      <c r="A101" s="2" t="s">
        <v>3</v>
      </c>
      <c r="B101" s="9">
        <v>2</v>
      </c>
      <c r="C101" s="1" t="s">
        <v>11</v>
      </c>
      <c r="D101" s="9">
        <v>3</v>
      </c>
      <c r="E101" s="1" t="s">
        <v>12</v>
      </c>
      <c r="F101" s="1" t="s">
        <v>9</v>
      </c>
    </row>
    <row r="102" spans="1:6" ht="12.5" x14ac:dyDescent="0.25">
      <c r="A102" s="2" t="s">
        <v>3</v>
      </c>
      <c r="B102" s="9">
        <v>2</v>
      </c>
      <c r="C102" s="1" t="s">
        <v>11</v>
      </c>
      <c r="D102" s="9">
        <v>2</v>
      </c>
      <c r="E102" s="1" t="s">
        <v>13</v>
      </c>
      <c r="F102" s="1" t="s">
        <v>6</v>
      </c>
    </row>
    <row r="103" spans="1:6" ht="12.5" x14ac:dyDescent="0.25">
      <c r="A103" s="2" t="s">
        <v>3</v>
      </c>
      <c r="B103" s="9">
        <v>2</v>
      </c>
      <c r="C103" s="1" t="s">
        <v>11</v>
      </c>
      <c r="D103" s="9">
        <v>3</v>
      </c>
      <c r="E103" s="1" t="s">
        <v>12</v>
      </c>
      <c r="F103" s="1" t="s">
        <v>9</v>
      </c>
    </row>
    <row r="104" spans="1:6" ht="12.5" x14ac:dyDescent="0.25">
      <c r="A104" s="2" t="s">
        <v>7</v>
      </c>
      <c r="B104" s="9">
        <v>2</v>
      </c>
      <c r="C104" s="1" t="s">
        <v>11</v>
      </c>
      <c r="D104" s="9">
        <v>1</v>
      </c>
      <c r="E104" s="1" t="s">
        <v>10</v>
      </c>
      <c r="F104" s="1" t="s">
        <v>6</v>
      </c>
    </row>
    <row r="105" spans="1:6" ht="12.5" x14ac:dyDescent="0.25">
      <c r="A105" s="2" t="s">
        <v>3</v>
      </c>
      <c r="B105" s="9">
        <v>2</v>
      </c>
      <c r="C105" s="1" t="s">
        <v>14</v>
      </c>
      <c r="D105" s="9">
        <v>3</v>
      </c>
      <c r="E105" s="1" t="s">
        <v>12</v>
      </c>
      <c r="F105" s="1" t="s">
        <v>6</v>
      </c>
    </row>
    <row r="106" spans="1:6" ht="12.5" x14ac:dyDescent="0.25">
      <c r="A106" s="2" t="s">
        <v>7</v>
      </c>
      <c r="B106" s="9">
        <v>2</v>
      </c>
      <c r="C106" s="1" t="s">
        <v>11</v>
      </c>
      <c r="D106" s="9">
        <v>3</v>
      </c>
      <c r="E106" s="1" t="s">
        <v>5</v>
      </c>
      <c r="F106" s="1" t="s">
        <v>6</v>
      </c>
    </row>
    <row r="107" spans="1:6" ht="12.5" x14ac:dyDescent="0.25">
      <c r="A107" s="2" t="s">
        <v>3</v>
      </c>
      <c r="B107" s="9">
        <v>3</v>
      </c>
      <c r="C107" s="1" t="s">
        <v>14</v>
      </c>
      <c r="D107" s="9">
        <v>3</v>
      </c>
      <c r="E107" s="1" t="s">
        <v>12</v>
      </c>
      <c r="F107" s="1" t="s">
        <v>9</v>
      </c>
    </row>
    <row r="108" spans="1:6" ht="12.5" x14ac:dyDescent="0.25">
      <c r="A108" s="2" t="s">
        <v>7</v>
      </c>
      <c r="B108" s="9">
        <v>2</v>
      </c>
      <c r="C108" s="1" t="s">
        <v>11</v>
      </c>
      <c r="D108" s="9">
        <v>4</v>
      </c>
      <c r="E108" s="1" t="s">
        <v>13</v>
      </c>
      <c r="F108" s="1" t="s">
        <v>6</v>
      </c>
    </row>
    <row r="109" spans="1:6" ht="12.5" x14ac:dyDescent="0.25">
      <c r="A109" s="2" t="s">
        <v>7</v>
      </c>
      <c r="B109" s="9">
        <v>1</v>
      </c>
      <c r="C109" s="1" t="s">
        <v>4</v>
      </c>
      <c r="D109" s="9">
        <v>1</v>
      </c>
      <c r="E109" s="1" t="s">
        <v>12</v>
      </c>
      <c r="F109" s="1" t="s">
        <v>9</v>
      </c>
    </row>
    <row r="110" spans="1:6" ht="12.5" x14ac:dyDescent="0.25">
      <c r="A110" s="2" t="s">
        <v>3</v>
      </c>
      <c r="B110" s="9">
        <v>2</v>
      </c>
      <c r="C110" s="1" t="s">
        <v>14</v>
      </c>
      <c r="D110" s="9">
        <v>2</v>
      </c>
      <c r="E110" s="1" t="s">
        <v>13</v>
      </c>
      <c r="F110" s="1" t="s">
        <v>9</v>
      </c>
    </row>
    <row r="111" spans="1:6" ht="12.5" x14ac:dyDescent="0.25">
      <c r="A111" s="2" t="s">
        <v>3</v>
      </c>
      <c r="B111" s="9">
        <v>2</v>
      </c>
      <c r="C111" s="1" t="s">
        <v>15</v>
      </c>
      <c r="D111" s="9">
        <v>3</v>
      </c>
      <c r="E111" s="1" t="s">
        <v>13</v>
      </c>
      <c r="F111" s="1" t="s">
        <v>8</v>
      </c>
    </row>
    <row r="112" spans="1:6" ht="12.5" x14ac:dyDescent="0.25">
      <c r="A112" s="2" t="s">
        <v>3</v>
      </c>
      <c r="B112" s="9">
        <v>2</v>
      </c>
      <c r="C112" s="1" t="s">
        <v>4</v>
      </c>
      <c r="D112" s="9">
        <v>1</v>
      </c>
      <c r="E112" s="1" t="s">
        <v>5</v>
      </c>
      <c r="F112" s="1" t="s">
        <v>9</v>
      </c>
    </row>
    <row r="113" spans="1:6" ht="12.5" x14ac:dyDescent="0.25">
      <c r="A113" s="2" t="s">
        <v>3</v>
      </c>
      <c r="B113" s="9">
        <v>2</v>
      </c>
      <c r="C113" s="1" t="s">
        <v>14</v>
      </c>
      <c r="D113" s="9">
        <v>1</v>
      </c>
      <c r="E113" s="1" t="s">
        <v>5</v>
      </c>
      <c r="F113" s="1" t="s">
        <v>6</v>
      </c>
    </row>
    <row r="114" spans="1:6" ht="12.5" x14ac:dyDescent="0.25">
      <c r="A114" s="2" t="s">
        <v>3</v>
      </c>
      <c r="B114" s="9">
        <v>3</v>
      </c>
      <c r="C114" s="1" t="s">
        <v>11</v>
      </c>
      <c r="D114" s="9">
        <v>3</v>
      </c>
      <c r="E114" s="1" t="s">
        <v>10</v>
      </c>
      <c r="F114" s="1" t="s">
        <v>6</v>
      </c>
    </row>
    <row r="115" spans="1:6" ht="12.5" x14ac:dyDescent="0.25">
      <c r="A115" s="2" t="s">
        <v>3</v>
      </c>
      <c r="B115" s="9">
        <v>3</v>
      </c>
      <c r="C115" s="1" t="s">
        <v>11</v>
      </c>
      <c r="D115" s="9">
        <v>1</v>
      </c>
      <c r="E115" s="1" t="s">
        <v>12</v>
      </c>
      <c r="F115" s="1" t="s">
        <v>6</v>
      </c>
    </row>
    <row r="116" spans="1:6" ht="12.5" x14ac:dyDescent="0.25">
      <c r="A116" s="2" t="s">
        <v>3</v>
      </c>
      <c r="B116" s="9">
        <v>2</v>
      </c>
      <c r="C116" s="1" t="s">
        <v>11</v>
      </c>
      <c r="D116" s="9">
        <v>1</v>
      </c>
      <c r="E116" s="1" t="s">
        <v>10</v>
      </c>
      <c r="F116" s="1" t="s">
        <v>9</v>
      </c>
    </row>
    <row r="117" spans="1:6" ht="12.5" x14ac:dyDescent="0.25">
      <c r="A117" s="2" t="s">
        <v>3</v>
      </c>
      <c r="B117" s="9">
        <v>1</v>
      </c>
      <c r="C117" s="1" t="s">
        <v>4</v>
      </c>
      <c r="D117" s="9">
        <v>3</v>
      </c>
      <c r="E117" s="1" t="s">
        <v>5</v>
      </c>
      <c r="F117" s="1" t="s">
        <v>9</v>
      </c>
    </row>
    <row r="118" spans="1:6" ht="12.5" x14ac:dyDescent="0.25">
      <c r="A118" s="2" t="s">
        <v>3</v>
      </c>
      <c r="B118" s="9">
        <v>2</v>
      </c>
      <c r="C118" s="1" t="s">
        <v>4</v>
      </c>
      <c r="D118" s="9">
        <v>1</v>
      </c>
      <c r="E118" s="1" t="s">
        <v>5</v>
      </c>
      <c r="F118" s="1" t="s">
        <v>9</v>
      </c>
    </row>
    <row r="119" spans="1:6" ht="12.5" x14ac:dyDescent="0.25">
      <c r="A119" s="2" t="s">
        <v>3</v>
      </c>
      <c r="B119" s="9">
        <v>2</v>
      </c>
      <c r="C119" s="1" t="s">
        <v>11</v>
      </c>
      <c r="D119" s="9">
        <v>1</v>
      </c>
      <c r="E119" s="1" t="s">
        <v>13</v>
      </c>
      <c r="F119" s="1" t="s">
        <v>6</v>
      </c>
    </row>
    <row r="120" spans="1:6" ht="12.5" x14ac:dyDescent="0.25">
      <c r="A120" s="2" t="s">
        <v>7</v>
      </c>
      <c r="B120" s="9">
        <v>4</v>
      </c>
      <c r="C120" s="1" t="s">
        <v>15</v>
      </c>
      <c r="D120" s="9">
        <v>1</v>
      </c>
      <c r="E120" s="1" t="s">
        <v>10</v>
      </c>
      <c r="F120" s="1" t="s">
        <v>9</v>
      </c>
    </row>
    <row r="121" spans="1:6" ht="12.5" x14ac:dyDescent="0.25">
      <c r="A121" s="2" t="s">
        <v>3</v>
      </c>
      <c r="B121" s="9">
        <v>2</v>
      </c>
      <c r="C121" s="1" t="s">
        <v>11</v>
      </c>
      <c r="D121" s="9">
        <v>1</v>
      </c>
      <c r="E121" s="1" t="s">
        <v>5</v>
      </c>
      <c r="F121" s="1" t="s">
        <v>9</v>
      </c>
    </row>
    <row r="122" spans="1:6" ht="12.5" x14ac:dyDescent="0.25">
      <c r="A122" s="2" t="s">
        <v>7</v>
      </c>
      <c r="B122" s="9">
        <v>3</v>
      </c>
      <c r="C122" s="1" t="s">
        <v>15</v>
      </c>
      <c r="D122" s="9">
        <v>1</v>
      </c>
      <c r="E122" s="1" t="s">
        <v>10</v>
      </c>
      <c r="F122" s="1" t="s">
        <v>9</v>
      </c>
    </row>
    <row r="123" spans="1:6" ht="12.5" x14ac:dyDescent="0.25">
      <c r="A123" s="2" t="s">
        <v>7</v>
      </c>
      <c r="B123" s="9">
        <v>2</v>
      </c>
      <c r="C123" s="1" t="s">
        <v>15</v>
      </c>
      <c r="D123" s="9">
        <v>1</v>
      </c>
      <c r="E123" s="1" t="s">
        <v>10</v>
      </c>
      <c r="F123" s="1" t="s">
        <v>6</v>
      </c>
    </row>
    <row r="124" spans="1:6" ht="12.5" x14ac:dyDescent="0.25">
      <c r="A124" s="2" t="s">
        <v>3</v>
      </c>
      <c r="B124" s="9">
        <v>2</v>
      </c>
      <c r="C124" s="1" t="s">
        <v>14</v>
      </c>
      <c r="D124" s="9">
        <v>1</v>
      </c>
      <c r="E124" s="1" t="s">
        <v>5</v>
      </c>
      <c r="F124" s="1" t="s">
        <v>9</v>
      </c>
    </row>
    <row r="125" spans="1:6" ht="12.5" x14ac:dyDescent="0.25">
      <c r="A125" s="2" t="s">
        <v>7</v>
      </c>
      <c r="B125" s="9">
        <v>2</v>
      </c>
      <c r="C125" s="1" t="s">
        <v>14</v>
      </c>
      <c r="D125" s="9">
        <v>3</v>
      </c>
      <c r="E125" s="1" t="s">
        <v>10</v>
      </c>
      <c r="F125" s="1" t="s">
        <v>6</v>
      </c>
    </row>
    <row r="126" spans="1:6" ht="12.5" x14ac:dyDescent="0.25">
      <c r="A126" s="2" t="s">
        <v>7</v>
      </c>
      <c r="B126" s="9">
        <v>2</v>
      </c>
      <c r="C126" s="1" t="s">
        <v>15</v>
      </c>
      <c r="D126" s="9">
        <v>1</v>
      </c>
      <c r="E126" s="1" t="s">
        <v>10</v>
      </c>
      <c r="F126" s="1" t="s">
        <v>9</v>
      </c>
    </row>
    <row r="127" spans="1:6" ht="12.5" x14ac:dyDescent="0.25">
      <c r="A127" s="2" t="s">
        <v>3</v>
      </c>
      <c r="B127" s="9">
        <v>3</v>
      </c>
      <c r="C127" s="1" t="s">
        <v>15</v>
      </c>
      <c r="D127" s="9">
        <v>2</v>
      </c>
      <c r="E127" s="1" t="s">
        <v>10</v>
      </c>
      <c r="F127" s="1" t="s">
        <v>6</v>
      </c>
    </row>
    <row r="128" spans="1:6" ht="12.5" x14ac:dyDescent="0.25">
      <c r="A128" s="2" t="s">
        <v>7</v>
      </c>
      <c r="B128" s="9">
        <v>3</v>
      </c>
      <c r="C128" s="1" t="s">
        <v>15</v>
      </c>
      <c r="D128" s="9">
        <v>1</v>
      </c>
      <c r="E128" s="1" t="s">
        <v>12</v>
      </c>
      <c r="F128" s="1" t="s">
        <v>9</v>
      </c>
    </row>
    <row r="129" spans="1:6" ht="12.5" x14ac:dyDescent="0.25">
      <c r="A129" s="2" t="s">
        <v>3</v>
      </c>
      <c r="B129" s="9">
        <v>2</v>
      </c>
      <c r="C129" s="1" t="s">
        <v>14</v>
      </c>
      <c r="D129" s="9">
        <v>2</v>
      </c>
      <c r="E129" s="1" t="s">
        <v>5</v>
      </c>
      <c r="F129" s="1" t="s">
        <v>9</v>
      </c>
    </row>
    <row r="130" spans="1:6" ht="12.5" x14ac:dyDescent="0.25">
      <c r="A130" s="2" t="s">
        <v>3</v>
      </c>
      <c r="B130" s="9">
        <v>2</v>
      </c>
      <c r="C130" s="1" t="s">
        <v>15</v>
      </c>
      <c r="D130" s="9">
        <v>1</v>
      </c>
      <c r="E130" s="1" t="s">
        <v>10</v>
      </c>
      <c r="F130" s="1" t="s">
        <v>8</v>
      </c>
    </row>
    <row r="131" spans="1:6" ht="12.5" x14ac:dyDescent="0.25">
      <c r="A131" s="2" t="s">
        <v>7</v>
      </c>
      <c r="B131" s="9">
        <v>3</v>
      </c>
      <c r="C131" s="1" t="s">
        <v>15</v>
      </c>
      <c r="D131" s="9">
        <v>4</v>
      </c>
      <c r="E131" s="1" t="s">
        <v>12</v>
      </c>
      <c r="F131" s="1" t="s">
        <v>8</v>
      </c>
    </row>
    <row r="132" spans="1:6" ht="12.5" x14ac:dyDescent="0.25">
      <c r="A132" s="2" t="s">
        <v>7</v>
      </c>
      <c r="B132" s="9">
        <v>2</v>
      </c>
      <c r="C132" s="1" t="s">
        <v>15</v>
      </c>
      <c r="D132" s="9">
        <v>3</v>
      </c>
      <c r="E132" s="1" t="s">
        <v>12</v>
      </c>
      <c r="F132" s="1" t="s">
        <v>8</v>
      </c>
    </row>
    <row r="133" spans="1:6" ht="12.5" x14ac:dyDescent="0.25">
      <c r="A133" s="2" t="s">
        <v>7</v>
      </c>
      <c r="B133" s="9">
        <v>2</v>
      </c>
      <c r="C133" s="1" t="s">
        <v>14</v>
      </c>
      <c r="D133" s="9">
        <v>1</v>
      </c>
      <c r="E133" s="1" t="s">
        <v>5</v>
      </c>
      <c r="F133" s="1" t="s">
        <v>6</v>
      </c>
    </row>
    <row r="134" spans="1:6" ht="12.5" x14ac:dyDescent="0.25">
      <c r="A134" s="2" t="s">
        <v>3</v>
      </c>
      <c r="B134" s="9">
        <v>2</v>
      </c>
      <c r="C134" s="1" t="s">
        <v>11</v>
      </c>
      <c r="D134" s="9">
        <v>1</v>
      </c>
      <c r="E134" s="1" t="s">
        <v>5</v>
      </c>
      <c r="F134" s="1" t="s">
        <v>8</v>
      </c>
    </row>
    <row r="135" spans="1:6" ht="12.5" x14ac:dyDescent="0.25">
      <c r="A135" s="2" t="s">
        <v>7</v>
      </c>
      <c r="B135" s="9">
        <v>2</v>
      </c>
      <c r="C135" s="1" t="s">
        <v>15</v>
      </c>
      <c r="D135" s="9">
        <v>1</v>
      </c>
      <c r="E135" s="1" t="s">
        <v>10</v>
      </c>
      <c r="F135" s="1" t="s">
        <v>6</v>
      </c>
    </row>
    <row r="136" spans="1:6" ht="12.5" x14ac:dyDescent="0.25">
      <c r="A136" s="2" t="s">
        <v>3</v>
      </c>
      <c r="B136" s="9">
        <v>3</v>
      </c>
      <c r="C136" s="1" t="s">
        <v>14</v>
      </c>
      <c r="D136" s="9">
        <v>2</v>
      </c>
      <c r="E136" s="1" t="s">
        <v>10</v>
      </c>
      <c r="F136" s="1" t="s">
        <v>6</v>
      </c>
    </row>
    <row r="137" spans="1:6" ht="12.5" x14ac:dyDescent="0.25">
      <c r="A137" s="2" t="s">
        <v>7</v>
      </c>
      <c r="B137" s="9">
        <v>2</v>
      </c>
      <c r="C137" s="1" t="s">
        <v>15</v>
      </c>
      <c r="D137" s="9">
        <v>1</v>
      </c>
      <c r="E137" s="1" t="s">
        <v>10</v>
      </c>
      <c r="F137" s="1" t="s">
        <v>9</v>
      </c>
    </row>
    <row r="138" spans="1:6" ht="12.5" x14ac:dyDescent="0.25">
      <c r="A138" s="2" t="s">
        <v>7</v>
      </c>
      <c r="B138" s="9">
        <v>2</v>
      </c>
      <c r="C138" s="1" t="s">
        <v>4</v>
      </c>
      <c r="D138" s="9">
        <v>2</v>
      </c>
      <c r="E138" s="1" t="s">
        <v>5</v>
      </c>
      <c r="F138" s="1" t="s">
        <v>6</v>
      </c>
    </row>
    <row r="139" spans="1:6" ht="12.5" x14ac:dyDescent="0.25">
      <c r="A139" s="2" t="s">
        <v>3</v>
      </c>
      <c r="B139" s="9">
        <v>3</v>
      </c>
      <c r="C139" s="1" t="s">
        <v>15</v>
      </c>
      <c r="D139" s="9">
        <v>2</v>
      </c>
      <c r="E139" s="1" t="s">
        <v>12</v>
      </c>
      <c r="F139" s="1" t="s">
        <v>6</v>
      </c>
    </row>
    <row r="140" spans="1:6" ht="12.5" x14ac:dyDescent="0.25">
      <c r="A140" s="2" t="s">
        <v>3</v>
      </c>
      <c r="B140" s="9">
        <v>2</v>
      </c>
      <c r="C140" s="1" t="s">
        <v>11</v>
      </c>
      <c r="D140" s="9">
        <v>1</v>
      </c>
      <c r="E140" s="1" t="s">
        <v>5</v>
      </c>
      <c r="F140" s="1" t="s">
        <v>9</v>
      </c>
    </row>
    <row r="141" spans="1:6" ht="12.5" x14ac:dyDescent="0.25">
      <c r="A141" s="2" t="s">
        <v>3</v>
      </c>
      <c r="B141" s="9">
        <v>3</v>
      </c>
      <c r="C141" s="1" t="s">
        <v>15</v>
      </c>
      <c r="D141" s="9">
        <v>2</v>
      </c>
      <c r="E141" s="1" t="s">
        <v>12</v>
      </c>
      <c r="F141" s="1" t="s">
        <v>6</v>
      </c>
    </row>
    <row r="142" spans="1:6" ht="12.5" x14ac:dyDescent="0.25">
      <c r="A142" s="2" t="s">
        <v>3</v>
      </c>
      <c r="B142" s="9">
        <v>3</v>
      </c>
      <c r="C142" s="1" t="s">
        <v>15</v>
      </c>
      <c r="D142" s="9">
        <v>2</v>
      </c>
      <c r="E142" s="1" t="s">
        <v>5</v>
      </c>
      <c r="F142" s="1" t="s">
        <v>9</v>
      </c>
    </row>
    <row r="143" spans="1:6" ht="12.5" x14ac:dyDescent="0.25">
      <c r="A143" s="2" t="s">
        <v>3</v>
      </c>
      <c r="B143" s="9">
        <v>3</v>
      </c>
      <c r="C143" s="1" t="s">
        <v>15</v>
      </c>
      <c r="D143" s="9">
        <v>1</v>
      </c>
      <c r="E143" s="1" t="s">
        <v>5</v>
      </c>
      <c r="F143" s="1" t="s">
        <v>9</v>
      </c>
    </row>
    <row r="144" spans="1:6" ht="12.5" x14ac:dyDescent="0.25">
      <c r="A144" s="2" t="s">
        <v>3</v>
      </c>
      <c r="B144" s="9">
        <v>2</v>
      </c>
      <c r="C144" s="1" t="s">
        <v>14</v>
      </c>
      <c r="D144" s="9">
        <v>2</v>
      </c>
      <c r="E144" s="1" t="s">
        <v>12</v>
      </c>
      <c r="F144" s="1" t="s">
        <v>6</v>
      </c>
    </row>
    <row r="145" spans="1:6" ht="12.5" x14ac:dyDescent="0.25">
      <c r="A145" s="2" t="s">
        <v>7</v>
      </c>
      <c r="B145" s="9">
        <v>2</v>
      </c>
      <c r="C145" s="1" t="s">
        <v>15</v>
      </c>
      <c r="D145" s="9">
        <v>1</v>
      </c>
      <c r="E145" s="1" t="s">
        <v>5</v>
      </c>
      <c r="F145" s="1" t="s">
        <v>8</v>
      </c>
    </row>
    <row r="146" spans="1:6" ht="12.5" x14ac:dyDescent="0.25">
      <c r="A146" s="2" t="s">
        <v>3</v>
      </c>
      <c r="B146" s="9">
        <v>2</v>
      </c>
      <c r="C146" s="1" t="s">
        <v>11</v>
      </c>
      <c r="D146" s="9">
        <v>3</v>
      </c>
      <c r="E146" s="1" t="s">
        <v>5</v>
      </c>
      <c r="F146" s="1" t="s">
        <v>8</v>
      </c>
    </row>
    <row r="147" spans="1:6" ht="12.5" x14ac:dyDescent="0.25">
      <c r="A147" s="2" t="s">
        <v>3</v>
      </c>
      <c r="B147" s="9">
        <v>4</v>
      </c>
      <c r="C147" s="1" t="s">
        <v>15</v>
      </c>
      <c r="D147" s="9">
        <v>4</v>
      </c>
      <c r="E147" s="1" t="s">
        <v>5</v>
      </c>
      <c r="F147" s="1" t="s">
        <v>9</v>
      </c>
    </row>
    <row r="148" spans="1:6" ht="12.5" x14ac:dyDescent="0.25">
      <c r="A148" s="2" t="s">
        <v>3</v>
      </c>
      <c r="B148" s="9">
        <v>1</v>
      </c>
      <c r="C148" s="1" t="s">
        <v>4</v>
      </c>
      <c r="D148" s="9">
        <v>2</v>
      </c>
      <c r="E148" s="1" t="s">
        <v>5</v>
      </c>
      <c r="F148" s="1" t="s">
        <v>6</v>
      </c>
    </row>
    <row r="149" spans="1:6" ht="12.5" x14ac:dyDescent="0.25">
      <c r="A149" s="2" t="s">
        <v>3</v>
      </c>
      <c r="B149" s="9">
        <v>1</v>
      </c>
      <c r="C149" s="1" t="s">
        <v>4</v>
      </c>
      <c r="D149" s="9">
        <v>1</v>
      </c>
      <c r="E149" s="1" t="s">
        <v>13</v>
      </c>
      <c r="F149" s="1" t="s">
        <v>6</v>
      </c>
    </row>
    <row r="150" spans="1:6" ht="12.5" x14ac:dyDescent="0.25">
      <c r="A150" s="2" t="s">
        <v>3</v>
      </c>
      <c r="B150" s="9">
        <v>3</v>
      </c>
      <c r="C150" s="1" t="s">
        <v>11</v>
      </c>
      <c r="D150" s="9">
        <v>1</v>
      </c>
      <c r="E150" s="1" t="s">
        <v>5</v>
      </c>
      <c r="F150" s="1" t="s">
        <v>6</v>
      </c>
    </row>
    <row r="151" spans="1:6" ht="12.5" x14ac:dyDescent="0.25">
      <c r="A151" s="2" t="s">
        <v>3</v>
      </c>
      <c r="B151" s="9">
        <v>2</v>
      </c>
      <c r="C151" s="1" t="s">
        <v>14</v>
      </c>
      <c r="D151" s="9">
        <v>1</v>
      </c>
      <c r="E151" s="1" t="s">
        <v>13</v>
      </c>
      <c r="F151" s="1" t="s">
        <v>8</v>
      </c>
    </row>
    <row r="152" spans="1:6" ht="12.5" x14ac:dyDescent="0.25">
      <c r="A152" s="2" t="s">
        <v>3</v>
      </c>
      <c r="B152" s="9">
        <v>2</v>
      </c>
      <c r="C152" s="1" t="s">
        <v>14</v>
      </c>
      <c r="D152" s="9">
        <v>1</v>
      </c>
      <c r="E152" s="1" t="s">
        <v>5</v>
      </c>
      <c r="F152" s="1" t="s">
        <v>8</v>
      </c>
    </row>
    <row r="153" spans="1:6" ht="12.5" x14ac:dyDescent="0.25">
      <c r="A153" s="2" t="s">
        <v>3</v>
      </c>
      <c r="B153" s="9">
        <v>3</v>
      </c>
      <c r="C153" s="1" t="s">
        <v>11</v>
      </c>
      <c r="D153" s="9">
        <v>3</v>
      </c>
      <c r="E153" s="1" t="s">
        <v>13</v>
      </c>
      <c r="F153" s="1" t="s">
        <v>6</v>
      </c>
    </row>
    <row r="154" spans="1:6" ht="12.5" x14ac:dyDescent="0.25">
      <c r="A154" s="2" t="s">
        <v>3</v>
      </c>
      <c r="B154" s="9">
        <v>2</v>
      </c>
      <c r="C154" s="1" t="s">
        <v>11</v>
      </c>
      <c r="D154" s="9">
        <v>1</v>
      </c>
      <c r="E154" s="1" t="s">
        <v>5</v>
      </c>
      <c r="F154" s="1" t="s">
        <v>9</v>
      </c>
    </row>
    <row r="155" spans="1:6" ht="12.5" x14ac:dyDescent="0.25">
      <c r="A155" s="2" t="s">
        <v>3</v>
      </c>
      <c r="B155" s="9">
        <v>2</v>
      </c>
      <c r="C155" s="1" t="s">
        <v>14</v>
      </c>
      <c r="D155" s="9">
        <v>3</v>
      </c>
      <c r="E155" s="1" t="s">
        <v>5</v>
      </c>
      <c r="F155" s="1" t="s">
        <v>6</v>
      </c>
    </row>
    <row r="156" spans="1:6" ht="12.5" x14ac:dyDescent="0.25">
      <c r="A156" s="2" t="s">
        <v>3</v>
      </c>
      <c r="B156" s="9">
        <v>2</v>
      </c>
      <c r="C156" s="1" t="s">
        <v>11</v>
      </c>
      <c r="D156" s="9">
        <v>4</v>
      </c>
      <c r="E156" s="1" t="s">
        <v>5</v>
      </c>
      <c r="F156" s="1" t="s">
        <v>6</v>
      </c>
    </row>
    <row r="157" spans="1:6" ht="12.5" x14ac:dyDescent="0.25">
      <c r="A157" s="2" t="s">
        <v>7</v>
      </c>
      <c r="B157" s="9">
        <v>2</v>
      </c>
      <c r="C157" s="1" t="s">
        <v>15</v>
      </c>
      <c r="D157" s="9">
        <v>1</v>
      </c>
      <c r="E157" s="1" t="s">
        <v>5</v>
      </c>
      <c r="F157" s="1" t="s">
        <v>6</v>
      </c>
    </row>
    <row r="158" spans="1:6" ht="12.5" x14ac:dyDescent="0.25">
      <c r="A158" s="2" t="s">
        <v>7</v>
      </c>
      <c r="B158" s="9">
        <v>2</v>
      </c>
      <c r="C158" s="1" t="s">
        <v>11</v>
      </c>
      <c r="D158" s="9">
        <v>1</v>
      </c>
      <c r="E158" s="1" t="s">
        <v>13</v>
      </c>
      <c r="F158" s="1" t="s">
        <v>6</v>
      </c>
    </row>
    <row r="159" spans="1:6" ht="12.5" x14ac:dyDescent="0.25">
      <c r="A159" s="2" t="s">
        <v>7</v>
      </c>
      <c r="B159" s="9">
        <v>2</v>
      </c>
      <c r="C159" s="1" t="s">
        <v>11</v>
      </c>
      <c r="D159" s="9">
        <v>3</v>
      </c>
      <c r="E159" s="1" t="s">
        <v>12</v>
      </c>
      <c r="F159" s="1" t="s">
        <v>6</v>
      </c>
    </row>
    <row r="160" spans="1:6" ht="12.5" x14ac:dyDescent="0.25">
      <c r="A160" s="2" t="s">
        <v>3</v>
      </c>
      <c r="B160" s="9">
        <v>3</v>
      </c>
      <c r="C160" s="1" t="s">
        <v>11</v>
      </c>
      <c r="D160" s="9">
        <v>2</v>
      </c>
      <c r="E160" s="1" t="s">
        <v>12</v>
      </c>
      <c r="F160" s="1" t="s">
        <v>6</v>
      </c>
    </row>
    <row r="161" spans="1:6" ht="12.5" x14ac:dyDescent="0.25">
      <c r="A161" s="2" t="s">
        <v>7</v>
      </c>
      <c r="B161" s="9">
        <v>2</v>
      </c>
      <c r="C161" s="1" t="s">
        <v>11</v>
      </c>
      <c r="D161" s="9">
        <v>2</v>
      </c>
      <c r="E161" s="1" t="s">
        <v>12</v>
      </c>
      <c r="F161" s="1" t="s">
        <v>9</v>
      </c>
    </row>
    <row r="162" spans="1:6" ht="12.5" x14ac:dyDescent="0.25">
      <c r="A162" s="2" t="s">
        <v>3</v>
      </c>
      <c r="B162" s="9">
        <v>3</v>
      </c>
      <c r="C162" s="1" t="s">
        <v>14</v>
      </c>
      <c r="D162" s="9">
        <v>2</v>
      </c>
      <c r="E162" s="1" t="s">
        <v>12</v>
      </c>
      <c r="F162" s="1" t="s">
        <v>9</v>
      </c>
    </row>
    <row r="163" spans="1:6" ht="12.5" x14ac:dyDescent="0.25">
      <c r="A163" s="2" t="s">
        <v>3</v>
      </c>
      <c r="B163" s="9">
        <v>2</v>
      </c>
      <c r="C163" s="1" t="s">
        <v>11</v>
      </c>
      <c r="D163" s="9">
        <v>3</v>
      </c>
      <c r="E163" s="1" t="s">
        <v>13</v>
      </c>
      <c r="F163" s="1" t="s">
        <v>6</v>
      </c>
    </row>
    <row r="164" spans="1:6" ht="12.5" x14ac:dyDescent="0.25">
      <c r="A164" s="2" t="s">
        <v>7</v>
      </c>
      <c r="B164" s="9">
        <v>3</v>
      </c>
      <c r="C164" s="1" t="s">
        <v>14</v>
      </c>
      <c r="D164" s="9">
        <v>1</v>
      </c>
      <c r="E164" s="1" t="s">
        <v>10</v>
      </c>
      <c r="F164" s="1" t="s">
        <v>9</v>
      </c>
    </row>
    <row r="165" spans="1:6" ht="12.5" x14ac:dyDescent="0.25">
      <c r="A165" s="2" t="s">
        <v>3</v>
      </c>
      <c r="B165" s="9">
        <v>2</v>
      </c>
      <c r="C165" s="1" t="s">
        <v>4</v>
      </c>
      <c r="D165" s="9">
        <v>2</v>
      </c>
      <c r="E165" s="1" t="s">
        <v>13</v>
      </c>
      <c r="F165" s="1" t="s">
        <v>8</v>
      </c>
    </row>
    <row r="166" spans="1:6" ht="12.5" x14ac:dyDescent="0.25">
      <c r="A166" s="2" t="s">
        <v>3</v>
      </c>
      <c r="B166" s="9">
        <v>3</v>
      </c>
      <c r="C166" s="1" t="s">
        <v>15</v>
      </c>
      <c r="D166" s="9">
        <v>1</v>
      </c>
      <c r="E166" s="1" t="s">
        <v>10</v>
      </c>
      <c r="F166" s="1" t="s">
        <v>6</v>
      </c>
    </row>
    <row r="167" spans="1:6" ht="12.5" x14ac:dyDescent="0.25">
      <c r="A167" s="2" t="s">
        <v>7</v>
      </c>
      <c r="B167" s="9">
        <v>1</v>
      </c>
      <c r="C167" s="1" t="s">
        <v>15</v>
      </c>
      <c r="D167" s="9">
        <v>3</v>
      </c>
      <c r="E167" s="1" t="s">
        <v>5</v>
      </c>
      <c r="F167" s="1" t="s">
        <v>6</v>
      </c>
    </row>
    <row r="168" spans="1:6" ht="12.5" x14ac:dyDescent="0.25">
      <c r="A168" s="2" t="s">
        <v>7</v>
      </c>
      <c r="B168" s="9">
        <v>1</v>
      </c>
      <c r="C168" s="1" t="s">
        <v>4</v>
      </c>
      <c r="D168" s="9">
        <v>1</v>
      </c>
      <c r="E168" s="1" t="s">
        <v>10</v>
      </c>
      <c r="F168" s="1" t="s">
        <v>8</v>
      </c>
    </row>
    <row r="169" spans="1:6" ht="12.5" x14ac:dyDescent="0.25">
      <c r="A169" s="2" t="s">
        <v>7</v>
      </c>
      <c r="B169" s="9">
        <v>2</v>
      </c>
      <c r="C169" s="1" t="s">
        <v>11</v>
      </c>
      <c r="D169" s="9">
        <v>1</v>
      </c>
      <c r="E169" s="1" t="s">
        <v>13</v>
      </c>
      <c r="F169" s="1" t="s">
        <v>6</v>
      </c>
    </row>
    <row r="170" spans="1:6" ht="12.5" x14ac:dyDescent="0.25">
      <c r="A170" s="2" t="s">
        <v>3</v>
      </c>
      <c r="B170" s="9">
        <v>1</v>
      </c>
      <c r="C170" s="1" t="s">
        <v>15</v>
      </c>
      <c r="D170" s="9">
        <v>1</v>
      </c>
      <c r="E170" s="1" t="s">
        <v>5</v>
      </c>
      <c r="F170" s="1" t="s">
        <v>6</v>
      </c>
    </row>
    <row r="171" spans="1:6" ht="12.5" x14ac:dyDescent="0.25">
      <c r="A171" s="2" t="s">
        <v>3</v>
      </c>
      <c r="B171" s="9">
        <v>2</v>
      </c>
      <c r="C171" s="1" t="s">
        <v>11</v>
      </c>
      <c r="D171" s="9">
        <v>2</v>
      </c>
      <c r="E171" s="1" t="s">
        <v>12</v>
      </c>
      <c r="F171" s="1" t="s">
        <v>6</v>
      </c>
    </row>
    <row r="172" spans="1:6" ht="12.5" x14ac:dyDescent="0.25">
      <c r="A172" s="2" t="s">
        <v>7</v>
      </c>
      <c r="B172" s="9">
        <v>1</v>
      </c>
      <c r="C172" s="1" t="s">
        <v>4</v>
      </c>
      <c r="D172" s="9">
        <v>2</v>
      </c>
      <c r="E172" s="1" t="s">
        <v>13</v>
      </c>
      <c r="F172" s="1" t="s">
        <v>6</v>
      </c>
    </row>
    <row r="173" spans="1:6" ht="12.5" x14ac:dyDescent="0.25">
      <c r="A173" s="2" t="s">
        <v>3</v>
      </c>
      <c r="B173" s="9">
        <v>3</v>
      </c>
      <c r="C173" s="1" t="s">
        <v>14</v>
      </c>
      <c r="D173" s="9">
        <v>2</v>
      </c>
      <c r="E173" s="1" t="s">
        <v>13</v>
      </c>
      <c r="F173" s="1" t="s">
        <v>9</v>
      </c>
    </row>
    <row r="174" spans="1:6" ht="12.5" x14ac:dyDescent="0.25">
      <c r="A174" s="2" t="s">
        <v>3</v>
      </c>
      <c r="B174" s="9">
        <v>3</v>
      </c>
      <c r="C174" s="1" t="s">
        <v>14</v>
      </c>
      <c r="D174" s="9">
        <v>3</v>
      </c>
      <c r="E174" s="1" t="s">
        <v>13</v>
      </c>
      <c r="F174" s="1" t="s">
        <v>9</v>
      </c>
    </row>
    <row r="175" spans="1:6" ht="12.5" x14ac:dyDescent="0.25">
      <c r="A175" s="2" t="s">
        <v>7</v>
      </c>
      <c r="B175" s="9">
        <v>2</v>
      </c>
      <c r="C175" s="1" t="s">
        <v>15</v>
      </c>
      <c r="D175" s="9">
        <v>1</v>
      </c>
      <c r="E175" s="1" t="s">
        <v>5</v>
      </c>
      <c r="F175" s="1" t="s">
        <v>9</v>
      </c>
    </row>
    <row r="176" spans="1:6" ht="12.5" x14ac:dyDescent="0.25">
      <c r="A176" s="2" t="s">
        <v>7</v>
      </c>
      <c r="B176" s="9">
        <v>2</v>
      </c>
      <c r="C176" s="1" t="s">
        <v>15</v>
      </c>
      <c r="D176" s="9">
        <v>2</v>
      </c>
      <c r="E176" s="1" t="s">
        <v>5</v>
      </c>
      <c r="F176" s="1" t="s">
        <v>6</v>
      </c>
    </row>
    <row r="177" spans="1:6" ht="12.5" x14ac:dyDescent="0.25">
      <c r="A177" s="2" t="s">
        <v>3</v>
      </c>
      <c r="B177" s="9">
        <v>3</v>
      </c>
      <c r="C177" s="1" t="s">
        <v>11</v>
      </c>
      <c r="D177" s="9">
        <v>1</v>
      </c>
      <c r="E177" s="1" t="s">
        <v>5</v>
      </c>
      <c r="F177" s="1" t="s">
        <v>6</v>
      </c>
    </row>
    <row r="178" spans="1:6" ht="12.5" x14ac:dyDescent="0.25">
      <c r="A178" s="2" t="s">
        <v>3</v>
      </c>
      <c r="B178" s="9">
        <v>2</v>
      </c>
      <c r="C178" s="1" t="s">
        <v>11</v>
      </c>
      <c r="D178" s="9">
        <v>2</v>
      </c>
      <c r="E178" s="1" t="s">
        <v>13</v>
      </c>
      <c r="F178" s="1" t="s">
        <v>9</v>
      </c>
    </row>
    <row r="179" spans="1:6" ht="12.5" x14ac:dyDescent="0.25">
      <c r="A179" s="2" t="s">
        <v>7</v>
      </c>
      <c r="B179" s="9">
        <v>2</v>
      </c>
      <c r="C179" s="1" t="s">
        <v>11</v>
      </c>
      <c r="D179" s="9">
        <v>1</v>
      </c>
      <c r="E179" s="1" t="s">
        <v>13</v>
      </c>
      <c r="F179" s="1" t="s">
        <v>9</v>
      </c>
    </row>
    <row r="180" spans="1:6" ht="12.5" x14ac:dyDescent="0.25">
      <c r="A180" s="2" t="s">
        <v>3</v>
      </c>
      <c r="B180" s="9">
        <v>3</v>
      </c>
      <c r="C180" s="1" t="s">
        <v>11</v>
      </c>
      <c r="D180" s="9">
        <v>1</v>
      </c>
      <c r="E180" s="1" t="s">
        <v>13</v>
      </c>
      <c r="F180" s="1" t="s">
        <v>9</v>
      </c>
    </row>
    <row r="181" spans="1:6" ht="12.5" x14ac:dyDescent="0.25">
      <c r="A181" s="2" t="s">
        <v>3</v>
      </c>
      <c r="B181" s="9">
        <v>2</v>
      </c>
      <c r="C181" s="1" t="s">
        <v>11</v>
      </c>
      <c r="D181" s="9">
        <v>4</v>
      </c>
      <c r="E181" s="1" t="s">
        <v>10</v>
      </c>
      <c r="F181" s="1" t="s">
        <v>8</v>
      </c>
    </row>
    <row r="182" spans="1:6" ht="12.5" x14ac:dyDescent="0.25">
      <c r="A182" s="2" t="s">
        <v>3</v>
      </c>
      <c r="B182" s="9">
        <v>2</v>
      </c>
      <c r="C182" s="1" t="s">
        <v>15</v>
      </c>
      <c r="D182" s="9">
        <v>3</v>
      </c>
      <c r="E182" s="1" t="s">
        <v>13</v>
      </c>
      <c r="F182" s="1" t="s">
        <v>6</v>
      </c>
    </row>
    <row r="183" spans="1:6" ht="12.5" x14ac:dyDescent="0.25">
      <c r="A183" s="2" t="s">
        <v>3</v>
      </c>
      <c r="B183" s="9">
        <v>3</v>
      </c>
      <c r="C183" s="1" t="s">
        <v>14</v>
      </c>
      <c r="D183" s="9">
        <v>3</v>
      </c>
      <c r="E183" s="1" t="s">
        <v>13</v>
      </c>
      <c r="F183" s="1" t="s">
        <v>9</v>
      </c>
    </row>
    <row r="184" spans="1:6" ht="12.5" x14ac:dyDescent="0.25">
      <c r="A184" s="2" t="s">
        <v>7</v>
      </c>
      <c r="B184" s="9">
        <v>2</v>
      </c>
      <c r="C184" s="1" t="s">
        <v>11</v>
      </c>
      <c r="D184" s="9">
        <v>2</v>
      </c>
      <c r="E184" s="1" t="s">
        <v>10</v>
      </c>
      <c r="F184" s="1" t="s">
        <v>9</v>
      </c>
    </row>
    <row r="185" spans="1:6" ht="12.5" x14ac:dyDescent="0.25">
      <c r="A185" s="2" t="s">
        <v>3</v>
      </c>
      <c r="B185" s="9">
        <v>3</v>
      </c>
      <c r="C185" s="1" t="s">
        <v>11</v>
      </c>
      <c r="D185" s="9">
        <v>3</v>
      </c>
      <c r="E185" s="1" t="s">
        <v>5</v>
      </c>
      <c r="F185" s="1" t="s">
        <v>6</v>
      </c>
    </row>
    <row r="186" spans="1:6" ht="12.5" x14ac:dyDescent="0.25">
      <c r="A186" s="2" t="s">
        <v>3</v>
      </c>
      <c r="B186" s="9">
        <v>2</v>
      </c>
      <c r="C186" s="1" t="s">
        <v>14</v>
      </c>
      <c r="D186" s="9">
        <v>2</v>
      </c>
      <c r="E186" s="1" t="s">
        <v>10</v>
      </c>
      <c r="F186" s="1" t="s">
        <v>9</v>
      </c>
    </row>
    <row r="187" spans="1:6" ht="12.5" x14ac:dyDescent="0.25">
      <c r="A187" s="2" t="s">
        <v>7</v>
      </c>
      <c r="B187" s="9">
        <v>1</v>
      </c>
      <c r="C187" s="1" t="s">
        <v>14</v>
      </c>
      <c r="D187" s="9">
        <v>1</v>
      </c>
      <c r="E187" s="1" t="s">
        <v>13</v>
      </c>
      <c r="F187" s="1" t="s">
        <v>6</v>
      </c>
    </row>
    <row r="188" spans="1:6" ht="12.5" x14ac:dyDescent="0.25">
      <c r="A188" s="2" t="s">
        <v>7</v>
      </c>
      <c r="B188" s="9">
        <v>3</v>
      </c>
      <c r="C188" s="1" t="s">
        <v>14</v>
      </c>
      <c r="D188" s="9">
        <v>1</v>
      </c>
      <c r="E188" s="1" t="s">
        <v>10</v>
      </c>
      <c r="F188" s="1" t="s">
        <v>9</v>
      </c>
    </row>
    <row r="189" spans="1:6" ht="12.5" x14ac:dyDescent="0.25">
      <c r="A189" s="2" t="s">
        <v>7</v>
      </c>
      <c r="B189" s="9">
        <v>2</v>
      </c>
      <c r="C189" s="1" t="s">
        <v>11</v>
      </c>
      <c r="D189" s="9">
        <v>1</v>
      </c>
      <c r="E189" s="1" t="s">
        <v>13</v>
      </c>
      <c r="F189" s="1" t="s">
        <v>9</v>
      </c>
    </row>
    <row r="190" spans="1:6" ht="12.5" x14ac:dyDescent="0.25">
      <c r="A190" s="2" t="s">
        <v>3</v>
      </c>
      <c r="B190" s="9">
        <v>2</v>
      </c>
      <c r="C190" s="1" t="s">
        <v>11</v>
      </c>
      <c r="D190" s="9">
        <v>3</v>
      </c>
      <c r="E190" s="1" t="s">
        <v>13</v>
      </c>
      <c r="F190" s="1" t="s">
        <v>6</v>
      </c>
    </row>
    <row r="191" spans="1:6" ht="12.5" x14ac:dyDescent="0.25">
      <c r="A191" s="2" t="s">
        <v>7</v>
      </c>
      <c r="B191" s="9">
        <v>3</v>
      </c>
      <c r="C191" s="1" t="s">
        <v>15</v>
      </c>
      <c r="D191" s="9">
        <v>1</v>
      </c>
      <c r="E191" s="1" t="s">
        <v>10</v>
      </c>
      <c r="F191" s="1" t="s">
        <v>8</v>
      </c>
    </row>
    <row r="192" spans="1:6" ht="12.5" x14ac:dyDescent="0.25">
      <c r="A192" s="2" t="s">
        <v>3</v>
      </c>
      <c r="B192" s="9">
        <v>2</v>
      </c>
      <c r="C192" s="1" t="s">
        <v>11</v>
      </c>
      <c r="D192" s="9">
        <v>1</v>
      </c>
      <c r="E192" s="1" t="s">
        <v>10</v>
      </c>
      <c r="F192" s="1" t="s">
        <v>8</v>
      </c>
    </row>
    <row r="193" spans="1:6" ht="12.5" x14ac:dyDescent="0.25">
      <c r="A193" s="2" t="s">
        <v>3</v>
      </c>
      <c r="B193" s="9">
        <v>2</v>
      </c>
      <c r="C193" s="1" t="s">
        <v>14</v>
      </c>
      <c r="D193" s="9">
        <v>3</v>
      </c>
      <c r="E193" s="1" t="s">
        <v>12</v>
      </c>
      <c r="F193" s="1" t="s">
        <v>9</v>
      </c>
    </row>
    <row r="194" spans="1:6" ht="12.5" x14ac:dyDescent="0.25">
      <c r="A194" s="2" t="s">
        <v>3</v>
      </c>
      <c r="B194" s="9">
        <v>2</v>
      </c>
      <c r="C194" s="1" t="s">
        <v>4</v>
      </c>
      <c r="D194" s="9">
        <v>2</v>
      </c>
      <c r="E194" s="1" t="s">
        <v>13</v>
      </c>
      <c r="F194" s="1" t="s">
        <v>6</v>
      </c>
    </row>
    <row r="195" spans="1:6" ht="12.5" x14ac:dyDescent="0.25">
      <c r="A195" s="2" t="s">
        <v>3</v>
      </c>
      <c r="B195" s="9">
        <v>3</v>
      </c>
      <c r="C195" s="1" t="s">
        <v>14</v>
      </c>
      <c r="D195" s="9">
        <v>2</v>
      </c>
      <c r="E195" s="1" t="s">
        <v>10</v>
      </c>
      <c r="F195" s="1" t="s">
        <v>9</v>
      </c>
    </row>
    <row r="196" spans="1:6" ht="12.5" x14ac:dyDescent="0.25">
      <c r="A196" s="2" t="s">
        <v>7</v>
      </c>
      <c r="B196" s="9">
        <v>2</v>
      </c>
      <c r="C196" s="1" t="s">
        <v>11</v>
      </c>
      <c r="D196" s="9">
        <v>2</v>
      </c>
      <c r="E196" s="1" t="s">
        <v>13</v>
      </c>
      <c r="F196" s="1" t="s">
        <v>6</v>
      </c>
    </row>
    <row r="197" spans="1:6" ht="12.5" x14ac:dyDescent="0.25">
      <c r="A197" s="2" t="s">
        <v>3</v>
      </c>
      <c r="B197" s="9">
        <v>2</v>
      </c>
      <c r="C197" s="1" t="s">
        <v>11</v>
      </c>
      <c r="D197" s="9">
        <v>2</v>
      </c>
      <c r="E197" s="1" t="s">
        <v>12</v>
      </c>
      <c r="F197" s="1" t="s">
        <v>8</v>
      </c>
    </row>
    <row r="198" spans="1:6" ht="12.5" x14ac:dyDescent="0.25">
      <c r="A198" s="2" t="s">
        <v>7</v>
      </c>
      <c r="B198" s="9">
        <v>3</v>
      </c>
      <c r="C198" s="1" t="s">
        <v>15</v>
      </c>
      <c r="D198" s="9">
        <v>2</v>
      </c>
      <c r="E198" s="1" t="s">
        <v>12</v>
      </c>
      <c r="F198" s="1" t="s">
        <v>6</v>
      </c>
    </row>
    <row r="199" spans="1:6" ht="12.5" x14ac:dyDescent="0.25">
      <c r="A199" s="2" t="s">
        <v>7</v>
      </c>
      <c r="B199" s="9">
        <v>3</v>
      </c>
      <c r="C199" s="1" t="s">
        <v>11</v>
      </c>
      <c r="D199" s="9">
        <v>2</v>
      </c>
      <c r="E199" s="1" t="s">
        <v>10</v>
      </c>
      <c r="F199" s="1" t="s">
        <v>6</v>
      </c>
    </row>
    <row r="200" spans="1:6" ht="12.5" x14ac:dyDescent="0.25">
      <c r="A200" s="2" t="s">
        <v>3</v>
      </c>
      <c r="B200" s="9">
        <v>3</v>
      </c>
      <c r="C200" s="1" t="s">
        <v>11</v>
      </c>
      <c r="D200" s="9">
        <v>3</v>
      </c>
      <c r="E200" s="1" t="s">
        <v>13</v>
      </c>
      <c r="F200" s="1" t="s">
        <v>9</v>
      </c>
    </row>
    <row r="201" spans="1:6" ht="12.5" x14ac:dyDescent="0.25">
      <c r="A201" s="2" t="s">
        <v>7</v>
      </c>
      <c r="B201" s="9">
        <v>2</v>
      </c>
      <c r="C201" s="1" t="s">
        <v>11</v>
      </c>
      <c r="D201" s="9">
        <v>3</v>
      </c>
      <c r="E201" s="1" t="s">
        <v>12</v>
      </c>
      <c r="F201" s="1" t="s">
        <v>9</v>
      </c>
    </row>
    <row r="202" spans="1:6" ht="12.5" x14ac:dyDescent="0.25">
      <c r="A202" s="2" t="s">
        <v>3</v>
      </c>
      <c r="B202" s="9">
        <v>3</v>
      </c>
      <c r="C202" s="1" t="s">
        <v>14</v>
      </c>
      <c r="D202" s="9">
        <v>3</v>
      </c>
      <c r="E202" s="1" t="s">
        <v>5</v>
      </c>
      <c r="F202" s="1" t="s">
        <v>6</v>
      </c>
    </row>
    <row r="203" spans="1:6" ht="12.5" x14ac:dyDescent="0.25">
      <c r="A203" s="2" t="s">
        <v>3</v>
      </c>
      <c r="B203" s="9">
        <v>2</v>
      </c>
      <c r="C203" s="1" t="s">
        <v>14</v>
      </c>
      <c r="D203" s="9">
        <v>3</v>
      </c>
      <c r="E203" s="1" t="s">
        <v>12</v>
      </c>
      <c r="F203" s="1" t="s">
        <v>9</v>
      </c>
    </row>
    <row r="204" spans="1:6" ht="12.5" x14ac:dyDescent="0.25">
      <c r="A204" s="2" t="s">
        <v>3</v>
      </c>
      <c r="B204" s="9">
        <v>3</v>
      </c>
      <c r="C204" s="1" t="s">
        <v>11</v>
      </c>
      <c r="D204" s="9">
        <v>3</v>
      </c>
      <c r="E204" s="1" t="s">
        <v>12</v>
      </c>
      <c r="F204" s="1" t="s">
        <v>9</v>
      </c>
    </row>
    <row r="205" spans="1:6" ht="12.5" x14ac:dyDescent="0.25">
      <c r="A205" s="2" t="s">
        <v>3</v>
      </c>
      <c r="B205" s="9">
        <v>3</v>
      </c>
      <c r="C205" s="1" t="s">
        <v>11</v>
      </c>
      <c r="D205" s="9">
        <v>1</v>
      </c>
      <c r="E205" s="1" t="s">
        <v>12</v>
      </c>
      <c r="F205" s="1" t="s">
        <v>8</v>
      </c>
    </row>
    <row r="206" spans="1:6" ht="12.5" x14ac:dyDescent="0.25">
      <c r="A206" s="2" t="s">
        <v>3</v>
      </c>
      <c r="B206" s="9">
        <v>2</v>
      </c>
      <c r="C206" s="1" t="s">
        <v>11</v>
      </c>
      <c r="D206" s="9">
        <v>3</v>
      </c>
      <c r="E206" s="1" t="s">
        <v>12</v>
      </c>
      <c r="F206" s="1" t="s">
        <v>9</v>
      </c>
    </row>
    <row r="207" spans="1:6" ht="12.5" x14ac:dyDescent="0.25">
      <c r="A207" s="2" t="s">
        <v>3</v>
      </c>
      <c r="B207" s="9">
        <v>2</v>
      </c>
      <c r="C207" s="1" t="s">
        <v>11</v>
      </c>
      <c r="D207" s="9">
        <v>2</v>
      </c>
      <c r="E207" s="1" t="s">
        <v>5</v>
      </c>
      <c r="F207" s="1" t="s">
        <v>6</v>
      </c>
    </row>
    <row r="208" spans="1:6" ht="12.5" x14ac:dyDescent="0.25">
      <c r="A208" s="2" t="s">
        <v>3</v>
      </c>
      <c r="B208" s="9">
        <v>3</v>
      </c>
      <c r="C208" s="1" t="s">
        <v>14</v>
      </c>
      <c r="D208" s="9">
        <v>4</v>
      </c>
      <c r="E208" s="1" t="s">
        <v>10</v>
      </c>
      <c r="F208" s="1" t="s">
        <v>9</v>
      </c>
    </row>
    <row r="209" spans="1:6" ht="12.5" x14ac:dyDescent="0.25">
      <c r="A209" s="2" t="s">
        <v>3</v>
      </c>
      <c r="B209" s="9">
        <v>4</v>
      </c>
      <c r="C209" s="1" t="s">
        <v>14</v>
      </c>
      <c r="D209" s="9">
        <v>3</v>
      </c>
      <c r="E209" s="1" t="s">
        <v>13</v>
      </c>
      <c r="F209" s="1" t="s">
        <v>9</v>
      </c>
    </row>
    <row r="210" spans="1:6" ht="12.5" x14ac:dyDescent="0.25">
      <c r="A210" s="2" t="s">
        <v>3</v>
      </c>
      <c r="B210" s="9">
        <v>2</v>
      </c>
      <c r="C210" s="1" t="s">
        <v>14</v>
      </c>
      <c r="D210" s="9">
        <v>2</v>
      </c>
      <c r="E210" s="1" t="s">
        <v>13</v>
      </c>
      <c r="F210" s="1" t="s">
        <v>6</v>
      </c>
    </row>
    <row r="211" spans="1:6" ht="12.5" x14ac:dyDescent="0.25">
      <c r="A211" s="2" t="s">
        <v>3</v>
      </c>
      <c r="B211" s="9">
        <v>3</v>
      </c>
      <c r="C211" s="1" t="s">
        <v>14</v>
      </c>
      <c r="D211" s="9">
        <v>3</v>
      </c>
      <c r="E211" s="1" t="s">
        <v>12</v>
      </c>
      <c r="F211" s="1" t="s">
        <v>6</v>
      </c>
    </row>
    <row r="212" spans="1:6" ht="12.5" x14ac:dyDescent="0.25">
      <c r="A212" s="2" t="s">
        <v>3</v>
      </c>
      <c r="B212" s="9">
        <v>3</v>
      </c>
      <c r="C212" s="1" t="s">
        <v>14</v>
      </c>
      <c r="D212" s="9">
        <v>3</v>
      </c>
      <c r="E212" s="1" t="s">
        <v>12</v>
      </c>
      <c r="F212" s="1" t="s">
        <v>6</v>
      </c>
    </row>
    <row r="213" spans="1:6" ht="12.5" x14ac:dyDescent="0.25">
      <c r="A213" s="2" t="s">
        <v>7</v>
      </c>
      <c r="B213" s="9">
        <v>2</v>
      </c>
      <c r="C213" s="1" t="s">
        <v>14</v>
      </c>
      <c r="D213" s="9">
        <v>3</v>
      </c>
      <c r="E213" s="1" t="s">
        <v>12</v>
      </c>
      <c r="F213" s="1" t="s">
        <v>9</v>
      </c>
    </row>
    <row r="214" spans="1:6" ht="12.5" x14ac:dyDescent="0.25">
      <c r="A214" s="2" t="s">
        <v>3</v>
      </c>
      <c r="B214" s="9">
        <v>3</v>
      </c>
      <c r="C214" s="1" t="s">
        <v>11</v>
      </c>
      <c r="D214" s="9">
        <v>1</v>
      </c>
      <c r="E214" s="1" t="s">
        <v>12</v>
      </c>
      <c r="F214" s="1" t="s">
        <v>9</v>
      </c>
    </row>
    <row r="215" spans="1:6" ht="12.5" x14ac:dyDescent="0.25">
      <c r="A215" s="2" t="s">
        <v>3</v>
      </c>
      <c r="B215" s="9">
        <v>2</v>
      </c>
      <c r="C215" s="1" t="s">
        <v>11</v>
      </c>
      <c r="D215" s="9">
        <v>2</v>
      </c>
      <c r="E215" s="1" t="s">
        <v>12</v>
      </c>
      <c r="F215" s="1" t="s">
        <v>6</v>
      </c>
    </row>
    <row r="216" spans="1:6" ht="12.5" x14ac:dyDescent="0.25">
      <c r="A216" s="2" t="s">
        <v>7</v>
      </c>
      <c r="B216" s="9">
        <v>3</v>
      </c>
      <c r="C216" s="1" t="s">
        <v>11</v>
      </c>
      <c r="D216" s="9">
        <v>3</v>
      </c>
      <c r="E216" s="1" t="s">
        <v>12</v>
      </c>
      <c r="F216" s="1" t="s">
        <v>9</v>
      </c>
    </row>
    <row r="217" spans="1:6" ht="12.5" x14ac:dyDescent="0.25">
      <c r="A217" s="2" t="s">
        <v>3</v>
      </c>
      <c r="B217" s="9">
        <v>2</v>
      </c>
      <c r="C217" s="1" t="s">
        <v>14</v>
      </c>
      <c r="D217" s="9">
        <v>3</v>
      </c>
      <c r="E217" s="1" t="s">
        <v>12</v>
      </c>
      <c r="F217" s="1" t="s">
        <v>9</v>
      </c>
    </row>
  </sheetData>
  <mergeCells count="6">
    <mergeCell ref="H24:H26"/>
    <mergeCell ref="H5:H6"/>
    <mergeCell ref="H7:H10"/>
    <mergeCell ref="H11:H15"/>
    <mergeCell ref="H16:H19"/>
    <mergeCell ref="H20:H23"/>
  </mergeCells>
  <phoneticPr fontId="2"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Cleansing</vt:lpstr>
      <vt:lpstr>Table</vt:lpstr>
      <vt:lpstr>Pivot</vt:lpstr>
      <vt:lpstr>Dashboard</vt:lpstr>
      <vt:lpstr>Chart</vt:lpstr>
      <vt:lpstr>Raw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Isnaeni Nur Falah</dc:creator>
  <cp:lastModifiedBy>Isnaeni Nur Falah</cp:lastModifiedBy>
  <dcterms:created xsi:type="dcterms:W3CDTF">2021-12-16T22:33:55Z</dcterms:created>
  <dcterms:modified xsi:type="dcterms:W3CDTF">2022-09-09T04:14:44Z</dcterms:modified>
</cp:coreProperties>
</file>