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368823_niuitmo_ru/Documents/Информатика/5/"/>
    </mc:Choice>
  </mc:AlternateContent>
  <xr:revisionPtr revIDLastSave="596" documentId="13_ncr:1_{86889A61-BBE7-406D-8468-D8F94683C180}" xr6:coauthVersionLast="47" xr6:coauthVersionMax="47" xr10:uidLastSave="{53A3B5B4-57A1-0243-A76D-B96C0CC0E100}"/>
  <bookViews>
    <workbookView xWindow="0" yWindow="500" windowWidth="28800" windowHeight="16300" xr2:uid="{3C0FB4A0-A7D5-054E-80BF-3D1A4D02B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9" i="1" l="1"/>
  <c r="AU40" i="1"/>
  <c r="AU42" i="1" s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U39" i="1"/>
  <c r="AT39" i="1"/>
  <c r="AS39" i="1"/>
  <c r="AR39" i="1"/>
  <c r="AQ39" i="1"/>
  <c r="AP39" i="1"/>
  <c r="AO39" i="1"/>
  <c r="AM39" i="1"/>
  <c r="AL39" i="1"/>
  <c r="AK39" i="1"/>
  <c r="AJ39" i="1"/>
  <c r="AI39" i="1"/>
  <c r="AH39" i="1"/>
  <c r="AG39" i="1"/>
  <c r="AF39" i="1"/>
  <c r="AE39" i="1"/>
  <c r="AD39" i="1"/>
  <c r="AC39" i="1"/>
  <c r="AQ41" i="1"/>
  <c r="AL41" i="1"/>
  <c r="AG41" i="1"/>
  <c r="AS34" i="1"/>
  <c r="AS28" i="1"/>
  <c r="AS23" i="1"/>
  <c r="Z9" i="1"/>
  <c r="AQ35" i="1"/>
  <c r="AL35" i="1"/>
  <c r="AG35" i="1"/>
  <c r="AQ29" i="1"/>
  <c r="AL29" i="1"/>
  <c r="AG29" i="1"/>
  <c r="AQ24" i="1"/>
  <c r="AL24" i="1"/>
  <c r="AG24" i="1"/>
  <c r="X5" i="1"/>
  <c r="X11" i="1" s="1"/>
  <c r="C11" i="1" s="1"/>
  <c r="D11" i="1" s="1"/>
  <c r="H11" i="1" s="1"/>
  <c r="X4" i="1"/>
  <c r="X2" i="1"/>
  <c r="X8" i="1" s="1"/>
  <c r="X1" i="1"/>
  <c r="X7" i="1" s="1"/>
  <c r="C7" i="1" s="1"/>
  <c r="D7" i="1" s="1"/>
  <c r="AU41" i="1" l="1"/>
  <c r="AT42" i="1" s="1"/>
  <c r="C8" i="1"/>
  <c r="D8" i="1" s="1"/>
  <c r="X10" i="1"/>
  <c r="C10" i="1" s="1"/>
  <c r="D10" i="1" s="1"/>
  <c r="F10" i="1" s="1"/>
  <c r="X6" i="1"/>
  <c r="Y27" i="1"/>
  <c r="Y15" i="1"/>
  <c r="Y22" i="1"/>
  <c r="Y2" i="1"/>
  <c r="D1" i="1"/>
  <c r="E1" i="1" s="1"/>
  <c r="D5" i="1"/>
  <c r="E5" i="1" s="1"/>
  <c r="D4" i="1"/>
  <c r="D2" i="1"/>
  <c r="E7" i="1"/>
  <c r="G11" i="1"/>
  <c r="E11" i="1"/>
  <c r="F11" i="1"/>
  <c r="X3" i="1"/>
  <c r="Y7" i="1" s="1"/>
  <c r="AT41" i="1" l="1"/>
  <c r="E8" i="1"/>
  <c r="AQ9" i="1"/>
  <c r="AG9" i="1"/>
  <c r="AL9" i="1"/>
  <c r="G8" i="1"/>
  <c r="H8" i="1"/>
  <c r="F8" i="1"/>
  <c r="I8" i="1" s="1"/>
  <c r="G10" i="1"/>
  <c r="H10" i="1"/>
  <c r="E10" i="1"/>
  <c r="Y39" i="1"/>
  <c r="D6" i="1"/>
  <c r="E6" i="1" s="1"/>
  <c r="AG5" i="1"/>
  <c r="AL5" i="1"/>
  <c r="AQ5" i="1"/>
  <c r="G4" i="1"/>
  <c r="F2" i="1"/>
  <c r="F1" i="1"/>
  <c r="E2" i="1"/>
  <c r="G5" i="1"/>
  <c r="E4" i="1"/>
  <c r="H4" i="1"/>
  <c r="D3" i="1"/>
  <c r="F4" i="1"/>
  <c r="G1" i="1"/>
  <c r="H5" i="1"/>
  <c r="F5" i="1"/>
  <c r="G2" i="1"/>
  <c r="H2" i="1"/>
  <c r="H1" i="1"/>
  <c r="A11" i="1"/>
  <c r="B11" i="1" s="1"/>
  <c r="G7" i="1"/>
  <c r="F7" i="1"/>
  <c r="H7" i="1"/>
  <c r="X9" i="1"/>
  <c r="X12" i="1"/>
  <c r="C12" i="1" s="1"/>
  <c r="D12" i="1" s="1"/>
  <c r="AS41" i="1" l="1"/>
  <c r="AS42" i="1"/>
  <c r="A8" i="1"/>
  <c r="B8" i="1" s="1"/>
  <c r="AG33" i="1" s="1"/>
  <c r="A10" i="1"/>
  <c r="B10" i="1" s="1"/>
  <c r="G6" i="1"/>
  <c r="Y33" i="1"/>
  <c r="AP33" i="1"/>
  <c r="AH33" i="1"/>
  <c r="AO33" i="1"/>
  <c r="AH28" i="1"/>
  <c r="AS33" i="1"/>
  <c r="AK33" i="1"/>
  <c r="AC33" i="1"/>
  <c r="AT28" i="1"/>
  <c r="AL28" i="1"/>
  <c r="AD28" i="1"/>
  <c r="AF33" i="1"/>
  <c r="AO28" i="1"/>
  <c r="AG28" i="1"/>
  <c r="AU33" i="1"/>
  <c r="AM33" i="1"/>
  <c r="AE33" i="1"/>
  <c r="AN28" i="1"/>
  <c r="AT33" i="1"/>
  <c r="AL33" i="1"/>
  <c r="AD33" i="1"/>
  <c r="AU28" i="1"/>
  <c r="AM28" i="1"/>
  <c r="AE28" i="1"/>
  <c r="AR33" i="1"/>
  <c r="AK28" i="1"/>
  <c r="AC28" i="1"/>
  <c r="AQ33" i="1"/>
  <c r="AI33" i="1"/>
  <c r="AR28" i="1"/>
  <c r="AJ28" i="1"/>
  <c r="AI28" i="1"/>
  <c r="H6" i="1"/>
  <c r="F6" i="1"/>
  <c r="AU23" i="1"/>
  <c r="AM23" i="1"/>
  <c r="AE23" i="1"/>
  <c r="AG17" i="1"/>
  <c r="AN23" i="1"/>
  <c r="AF23" i="1"/>
  <c r="AL17" i="1"/>
  <c r="AT23" i="1"/>
  <c r="AL23" i="1"/>
  <c r="AD23" i="1"/>
  <c r="AC23" i="1"/>
  <c r="AH23" i="1"/>
  <c r="AG23" i="1"/>
  <c r="AQ17" i="1"/>
  <c r="AR23" i="1"/>
  <c r="AJ23" i="1"/>
  <c r="AQ23" i="1"/>
  <c r="AI23" i="1"/>
  <c r="AP23" i="1"/>
  <c r="AQ4" i="1"/>
  <c r="AL4" i="1"/>
  <c r="AG4" i="1"/>
  <c r="H12" i="1"/>
  <c r="F3" i="1"/>
  <c r="I2" i="1"/>
  <c r="B2" i="1" s="1"/>
  <c r="H3" i="1"/>
  <c r="I4" i="1"/>
  <c r="B4" i="1" s="1"/>
  <c r="G3" i="1"/>
  <c r="E3" i="1"/>
  <c r="I6" i="1"/>
  <c r="B6" i="1" s="1"/>
  <c r="I5" i="1"/>
  <c r="B5" i="1" s="1"/>
  <c r="C9" i="1"/>
  <c r="D9" i="1" s="1"/>
  <c r="G12" i="1"/>
  <c r="F12" i="1"/>
  <c r="E12" i="1"/>
  <c r="AR41" i="1" l="1"/>
  <c r="AR42" i="1"/>
  <c r="AK23" i="1"/>
  <c r="AO23" i="1"/>
  <c r="AQ28" i="1"/>
  <c r="AJ33" i="1"/>
  <c r="AF28" i="1"/>
  <c r="AN33" i="1"/>
  <c r="AP28" i="1"/>
  <c r="AQ15" i="1"/>
  <c r="AI15" i="1"/>
  <c r="AP7" i="1"/>
  <c r="AH7" i="1"/>
  <c r="AS3" i="1"/>
  <c r="AK3" i="1"/>
  <c r="AC3" i="1"/>
  <c r="AC15" i="1"/>
  <c r="AJ7" i="1"/>
  <c r="AM3" i="1"/>
  <c r="AR15" i="1"/>
  <c r="AJ15" i="1"/>
  <c r="AQ7" i="1"/>
  <c r="AI7" i="1"/>
  <c r="AT3" i="1"/>
  <c r="AL3" i="1"/>
  <c r="AD3" i="1"/>
  <c r="AP15" i="1"/>
  <c r="AH15" i="1"/>
  <c r="AO7" i="1"/>
  <c r="AG7" i="1"/>
  <c r="AR3" i="1"/>
  <c r="AJ3" i="1"/>
  <c r="AO15" i="1"/>
  <c r="AG15" i="1"/>
  <c r="AU7" i="1"/>
  <c r="AN7" i="1"/>
  <c r="AF7" i="1"/>
  <c r="AQ3" i="1"/>
  <c r="AI3" i="1"/>
  <c r="AT15" i="1"/>
  <c r="AL15" i="1"/>
  <c r="AD15" i="1"/>
  <c r="AS7" i="1"/>
  <c r="AK7" i="1"/>
  <c r="AC7" i="1"/>
  <c r="AN3" i="1"/>
  <c r="AF3" i="1"/>
  <c r="AS15" i="1"/>
  <c r="AK15" i="1"/>
  <c r="AR7" i="1"/>
  <c r="AU3" i="1"/>
  <c r="AE3" i="1"/>
  <c r="AN15" i="1"/>
  <c r="AF15" i="1"/>
  <c r="AM7" i="1"/>
  <c r="AE7" i="1"/>
  <c r="AP3" i="1"/>
  <c r="AH3" i="1"/>
  <c r="AU15" i="1"/>
  <c r="AM15" i="1"/>
  <c r="AE15" i="1"/>
  <c r="AT7" i="1"/>
  <c r="AL7" i="1"/>
  <c r="AD7" i="1"/>
  <c r="AO3" i="1"/>
  <c r="AG3" i="1"/>
  <c r="AG10" i="1"/>
  <c r="AQ10" i="1"/>
  <c r="AL10" i="1"/>
  <c r="I12" i="1"/>
  <c r="I3" i="1"/>
  <c r="B3" i="1" s="1"/>
  <c r="A12" i="1"/>
  <c r="B12" i="1" s="1"/>
  <c r="E9" i="1"/>
  <c r="F9" i="1"/>
  <c r="G9" i="1"/>
  <c r="H9" i="1"/>
  <c r="AP41" i="1" l="1"/>
  <c r="AP42" i="1"/>
  <c r="AT8" i="1"/>
  <c r="AL8" i="1"/>
  <c r="AD8" i="1"/>
  <c r="AF8" i="1"/>
  <c r="AU8" i="1"/>
  <c r="AU9" i="1" s="1"/>
  <c r="AM8" i="1"/>
  <c r="AE8" i="1"/>
  <c r="AS8" i="1"/>
  <c r="AK8" i="1"/>
  <c r="AC8" i="1"/>
  <c r="AR8" i="1"/>
  <c r="AJ8" i="1"/>
  <c r="AO8" i="1"/>
  <c r="AG8" i="1"/>
  <c r="AN8" i="1"/>
  <c r="AQ8" i="1"/>
  <c r="AI8" i="1"/>
  <c r="AP8" i="1"/>
  <c r="AH8" i="1"/>
  <c r="A9" i="1"/>
  <c r="B9" i="1" s="1"/>
  <c r="I9" i="1"/>
  <c r="I10" i="1"/>
  <c r="I11" i="1"/>
  <c r="AO41" i="1" l="1"/>
  <c r="AO42" i="1"/>
  <c r="AU34" i="1"/>
  <c r="AM34" i="1"/>
  <c r="AE34" i="1"/>
  <c r="AL34" i="1"/>
  <c r="AD34" i="1"/>
  <c r="AT34" i="1"/>
  <c r="AH34" i="1"/>
  <c r="AK34" i="1"/>
  <c r="AC34" i="1"/>
  <c r="AR34" i="1"/>
  <c r="AJ34" i="1"/>
  <c r="AQ34" i="1"/>
  <c r="AI34" i="1"/>
  <c r="AP34" i="1"/>
  <c r="AO34" i="1"/>
  <c r="AG34" i="1"/>
  <c r="AN34" i="1"/>
  <c r="AF34" i="1"/>
  <c r="AT10" i="1"/>
  <c r="AU10" i="1"/>
  <c r="AT9" i="1"/>
  <c r="AS9" i="1" s="1"/>
  <c r="AG18" i="1"/>
  <c r="AQ18" i="1"/>
  <c r="AL18" i="1"/>
  <c r="AN42" i="1" l="1"/>
  <c r="AN41" i="1"/>
  <c r="AU36" i="1"/>
  <c r="AU35" i="1"/>
  <c r="AT36" i="1" s="1"/>
  <c r="AS10" i="1"/>
  <c r="AR10" i="1"/>
  <c r="AR9" i="1"/>
  <c r="AM41" i="1" l="1"/>
  <c r="AM42" i="1"/>
  <c r="AT35" i="1"/>
  <c r="AS36" i="1" s="1"/>
  <c r="AP9" i="1"/>
  <c r="AP10" i="1"/>
  <c r="AK42" i="1" l="1"/>
  <c r="AK41" i="1"/>
  <c r="AS35" i="1"/>
  <c r="AR35" i="1"/>
  <c r="AR36" i="1"/>
  <c r="AO10" i="1"/>
  <c r="AO9" i="1"/>
  <c r="AJ41" i="1" l="1"/>
  <c r="AJ42" i="1"/>
  <c r="AP35" i="1"/>
  <c r="AP36" i="1"/>
  <c r="AN9" i="1"/>
  <c r="AN10" i="1"/>
  <c r="AI41" i="1" l="1"/>
  <c r="AI42" i="1"/>
  <c r="AO35" i="1"/>
  <c r="AO36" i="1"/>
  <c r="AM9" i="1"/>
  <c r="AM10" i="1"/>
  <c r="AH42" i="1" l="1"/>
  <c r="AH41" i="1"/>
  <c r="AN35" i="1"/>
  <c r="AN36" i="1"/>
  <c r="AK9" i="1"/>
  <c r="AK10" i="1"/>
  <c r="AF42" i="1" l="1"/>
  <c r="AF41" i="1"/>
  <c r="AM36" i="1"/>
  <c r="AM35" i="1"/>
  <c r="AJ10" i="1"/>
  <c r="AJ9" i="1"/>
  <c r="AE42" i="1" l="1"/>
  <c r="AE41" i="1"/>
  <c r="AK35" i="1"/>
  <c r="AK36" i="1"/>
  <c r="AI9" i="1"/>
  <c r="AI10" i="1"/>
  <c r="AD41" i="1" l="1"/>
  <c r="AD42" i="1"/>
  <c r="AJ36" i="1"/>
  <c r="AJ35" i="1"/>
  <c r="AH10" i="1"/>
  <c r="AH9" i="1"/>
  <c r="AC42" i="1" l="1"/>
  <c r="AC41" i="1"/>
  <c r="AI36" i="1"/>
  <c r="AI35" i="1"/>
  <c r="AF10" i="1"/>
  <c r="AF9" i="1"/>
  <c r="AH35" i="1" l="1"/>
  <c r="AH36" i="1"/>
  <c r="AE10" i="1"/>
  <c r="AE9" i="1"/>
  <c r="AF36" i="1" l="1"/>
  <c r="AF35" i="1"/>
  <c r="AD10" i="1"/>
  <c r="AD9" i="1"/>
  <c r="AE36" i="1" l="1"/>
  <c r="AE35" i="1"/>
  <c r="AC9" i="1"/>
  <c r="AC10" i="1"/>
  <c r="AD36" i="1" l="1"/>
  <c r="AD35" i="1"/>
  <c r="Z7" i="1"/>
  <c r="AA8" i="1"/>
  <c r="I7" i="1"/>
  <c r="A7" i="1"/>
  <c r="B7" i="1" s="1"/>
  <c r="I1" i="1"/>
  <c r="B1" i="1" s="1"/>
  <c r="Z8" i="1" l="1"/>
  <c r="AF27" i="1"/>
  <c r="AN27" i="1"/>
  <c r="AC27" i="1"/>
  <c r="AJ27" i="1"/>
  <c r="AR27" i="1"/>
  <c r="AG27" i="1"/>
  <c r="AO27" i="1"/>
  <c r="AH27" i="1"/>
  <c r="AP27" i="1"/>
  <c r="AI27" i="1"/>
  <c r="AQ27" i="1"/>
  <c r="AK27" i="1"/>
  <c r="AS27" i="1"/>
  <c r="AD27" i="1"/>
  <c r="AL27" i="1"/>
  <c r="AT27" i="1"/>
  <c r="AE27" i="1"/>
  <c r="AM27" i="1"/>
  <c r="AU27" i="1"/>
  <c r="AC36" i="1"/>
  <c r="AC35" i="1"/>
  <c r="AN16" i="1"/>
  <c r="AF16" i="1"/>
  <c r="AH16" i="1"/>
  <c r="AO16" i="1"/>
  <c r="AG16" i="1"/>
  <c r="AU16" i="1"/>
  <c r="AM16" i="1"/>
  <c r="AE16" i="1"/>
  <c r="AT16" i="1"/>
  <c r="AL16" i="1"/>
  <c r="AD16" i="1"/>
  <c r="AQ16" i="1"/>
  <c r="AI16" i="1"/>
  <c r="AP16" i="1"/>
  <c r="AS16" i="1"/>
  <c r="AK16" i="1"/>
  <c r="AC16" i="1"/>
  <c r="AR16" i="1"/>
  <c r="AJ16" i="1"/>
  <c r="AC2" i="1"/>
  <c r="AE2" i="1"/>
  <c r="AM22" i="1"/>
  <c r="AK2" i="1"/>
  <c r="AC22" i="1"/>
  <c r="AI22" i="1"/>
  <c r="AP22" i="1"/>
  <c r="AO2" i="1"/>
  <c r="AU2" i="1"/>
  <c r="AS2" i="1"/>
  <c r="AG22" i="1"/>
  <c r="AH22" i="1"/>
  <c r="AH2" i="1"/>
  <c r="AO22" i="1"/>
  <c r="AQ22" i="1"/>
  <c r="AK22" i="1"/>
  <c r="AJ2" i="1"/>
  <c r="AL2" i="1"/>
  <c r="AL22" i="1"/>
  <c r="AR22" i="1"/>
  <c r="AG2" i="1"/>
  <c r="AF2" i="1"/>
  <c r="AN22" i="1"/>
  <c r="AT22" i="1"/>
  <c r="AN2" i="1"/>
  <c r="AE22" i="1"/>
  <c r="AS22" i="1"/>
  <c r="AD22" i="1"/>
  <c r="AR2" i="1"/>
  <c r="AU22" i="1"/>
  <c r="AQ2" i="1"/>
  <c r="AJ22" i="1"/>
  <c r="AM2" i="1"/>
  <c r="AF22" i="1"/>
  <c r="AD2" i="1"/>
  <c r="AI2" i="1"/>
  <c r="AP2" i="1"/>
  <c r="AT2" i="1"/>
  <c r="Z39" i="1" l="1"/>
  <c r="Z41" i="1"/>
  <c r="AA40" i="1" s="1"/>
  <c r="Z35" i="1"/>
  <c r="AA34" i="1" s="1"/>
  <c r="Z33" i="1"/>
  <c r="AU30" i="1"/>
  <c r="AU29" i="1"/>
  <c r="AT30" i="1" s="1"/>
  <c r="AU17" i="1"/>
  <c r="AT18" i="1" s="1"/>
  <c r="AU18" i="1"/>
  <c r="AU25" i="1"/>
  <c r="AU24" i="1"/>
  <c r="AT24" i="1" s="1"/>
  <c r="AS25" i="1" s="1"/>
  <c r="AU4" i="1"/>
  <c r="AT4" i="1" s="1"/>
  <c r="AU5" i="1"/>
  <c r="Z40" i="1" l="1"/>
  <c r="AT29" i="1"/>
  <c r="Z34" i="1"/>
  <c r="AT17" i="1"/>
  <c r="AS18" i="1" s="1"/>
  <c r="AT25" i="1"/>
  <c r="AS4" i="1"/>
  <c r="AS5" i="1"/>
  <c r="AS24" i="1"/>
  <c r="AT5" i="1"/>
  <c r="AS17" i="1" l="1"/>
  <c r="AR18" i="1" s="1"/>
  <c r="AS29" i="1"/>
  <c r="AS30" i="1"/>
  <c r="AR17" i="1"/>
  <c r="AR25" i="1"/>
  <c r="AR24" i="1"/>
  <c r="AR5" i="1"/>
  <c r="AR4" i="1"/>
  <c r="AR29" i="1" l="1"/>
  <c r="AR30" i="1"/>
  <c r="AP17" i="1"/>
  <c r="AP18" i="1"/>
  <c r="AP4" i="1"/>
  <c r="AP5" i="1"/>
  <c r="AP25" i="1"/>
  <c r="AP24" i="1"/>
  <c r="AP30" i="1" l="1"/>
  <c r="AP29" i="1"/>
  <c r="AO18" i="1"/>
  <c r="AO17" i="1"/>
  <c r="AO25" i="1"/>
  <c r="AO24" i="1"/>
  <c r="AO4" i="1"/>
  <c r="AO5" i="1"/>
  <c r="AO29" i="1" l="1"/>
  <c r="AO30" i="1"/>
  <c r="AN17" i="1"/>
  <c r="AN18" i="1"/>
  <c r="AN5" i="1"/>
  <c r="AN4" i="1"/>
  <c r="AN24" i="1"/>
  <c r="AN25" i="1"/>
  <c r="AN29" i="1" l="1"/>
  <c r="AN30" i="1"/>
  <c r="AM17" i="1"/>
  <c r="AM18" i="1"/>
  <c r="AM25" i="1"/>
  <c r="AM24" i="1"/>
  <c r="AM4" i="1"/>
  <c r="AM5" i="1"/>
  <c r="AM30" i="1" l="1"/>
  <c r="AM29" i="1"/>
  <c r="AK18" i="1"/>
  <c r="AK17" i="1"/>
  <c r="AK5" i="1"/>
  <c r="AK4" i="1"/>
  <c r="AK24" i="1"/>
  <c r="AK25" i="1"/>
  <c r="AK30" i="1" l="1"/>
  <c r="AK29" i="1"/>
  <c r="AJ17" i="1"/>
  <c r="AJ18" i="1"/>
  <c r="AJ25" i="1"/>
  <c r="AJ24" i="1"/>
  <c r="AJ4" i="1"/>
  <c r="AJ5" i="1"/>
  <c r="AJ29" i="1" l="1"/>
  <c r="AJ30" i="1"/>
  <c r="AI17" i="1"/>
  <c r="AI18" i="1"/>
  <c r="AI4" i="1"/>
  <c r="AI5" i="1"/>
  <c r="AI25" i="1"/>
  <c r="AI24" i="1"/>
  <c r="AI30" i="1" l="1"/>
  <c r="AI29" i="1"/>
  <c r="AH18" i="1"/>
  <c r="AH17" i="1"/>
  <c r="AH25" i="1"/>
  <c r="AH24" i="1"/>
  <c r="AH5" i="1"/>
  <c r="AH4" i="1"/>
  <c r="AH29" i="1" l="1"/>
  <c r="AH30" i="1"/>
  <c r="AF18" i="1"/>
  <c r="AF17" i="1"/>
  <c r="AF5" i="1"/>
  <c r="AF4" i="1"/>
  <c r="AF25" i="1"/>
  <c r="AF24" i="1"/>
  <c r="AF29" i="1" l="1"/>
  <c r="AF30" i="1"/>
  <c r="AE17" i="1"/>
  <c r="AE18" i="1"/>
  <c r="AE25" i="1"/>
  <c r="AE24" i="1"/>
  <c r="AE5" i="1"/>
  <c r="AE4" i="1"/>
  <c r="AE30" i="1" l="1"/>
  <c r="AE29" i="1"/>
  <c r="AD17" i="1"/>
  <c r="AD18" i="1"/>
  <c r="AD5" i="1"/>
  <c r="AD4" i="1"/>
  <c r="AD25" i="1"/>
  <c r="AD24" i="1"/>
  <c r="AD29" i="1" l="1"/>
  <c r="AD30" i="1"/>
  <c r="AC18" i="1"/>
  <c r="AC17" i="1"/>
  <c r="AC24" i="1"/>
  <c r="AC25" i="1"/>
  <c r="AC5" i="1"/>
  <c r="AC4" i="1"/>
  <c r="AC29" i="1" l="1"/>
  <c r="AC30" i="1"/>
  <c r="Z15" i="1"/>
  <c r="Z17" i="1"/>
  <c r="AA16" i="1" s="1"/>
  <c r="Z2" i="1"/>
  <c r="AA2" i="1" s="1"/>
  <c r="Z4" i="1"/>
  <c r="AA3" i="1" s="1"/>
  <c r="Z22" i="1"/>
  <c r="Z24" i="1"/>
  <c r="AA23" i="1" s="1"/>
  <c r="Z27" i="1" l="1"/>
  <c r="Z29" i="1"/>
  <c r="AA28" i="1" s="1"/>
  <c r="Z3" i="1"/>
  <c r="Z23" i="1"/>
  <c r="Z16" i="1"/>
  <c r="Z28" i="1" l="1"/>
</calcChain>
</file>

<file path=xl/sharedStrings.xml><?xml version="1.0" encoding="utf-8"?>
<sst xmlns="http://schemas.openxmlformats.org/spreadsheetml/2006/main" count="49" uniqueCount="17">
  <si>
    <t>16 -вариант</t>
  </si>
  <si>
    <t>Перенос</t>
  </si>
  <si>
    <t>.</t>
  </si>
  <si>
    <t>+1 к инвертированному числу</t>
  </si>
  <si>
    <t>Перевод числа из столбца А в четыре набора по четыре символа с конкатенацией через точку</t>
  </si>
  <si>
    <t>Перевод x в bin</t>
  </si>
  <si>
    <t>Инверсия битов</t>
  </si>
  <si>
    <t>Результат конкатенации</t>
  </si>
  <si>
    <t>B2 + B7</t>
  </si>
  <si>
    <t>B1 + B8</t>
  </si>
  <si>
    <t>B2 + B3</t>
  </si>
  <si>
    <t>B2 + B1</t>
  </si>
  <si>
    <t>B7 + B8</t>
  </si>
  <si>
    <t>B1+B2, B2+B3, B2+B7, B1+B8,  B7+B8, B8+B9, B11+B3</t>
  </si>
  <si>
    <t>B8 + B9</t>
  </si>
  <si>
    <t>B11 + B3</t>
  </si>
  <si>
    <t>При сложении двух отрицательных слагаемых получено положительное число. Результат  некорректен вследствие возникающего переполнения, не совпадает с суммой десятичных эквивалентов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</si>
</sst>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/>
      <name val="Arial Unicode MS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Arial Unicode MS"/>
      <family val="2"/>
    </font>
    <font>
      <b/>
      <sz val="12"/>
      <color rgb="FF000000"/>
      <name val="Arial Unicode MS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quotePrefix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/>
    <xf numFmtId="0" fontId="5" fillId="0" borderId="7" xfId="0" applyFont="1" applyBorder="1"/>
    <xf numFmtId="0" fontId="0" fillId="0" borderId="0" xfId="0" quotePrefix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/>
    <xf numFmtId="0" fontId="5" fillId="0" borderId="0" xfId="0" applyFont="1" applyFill="1" applyBorder="1" applyAlignment="1">
      <alignment horizontal="center" vertical="center"/>
    </xf>
    <xf numFmtId="0" fontId="0" fillId="0" borderId="0" xfId="0" applyFont="1"/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7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3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D261-BDC5-7E4F-BDA2-766A17679A82}">
  <dimension ref="A1:BM43"/>
  <sheetViews>
    <sheetView tabSelected="1" zoomScale="126" zoomScaleNormal="130" workbookViewId="0">
      <selection activeCell="AY31" sqref="AY31"/>
    </sheetView>
  </sheetViews>
  <sheetFormatPr baseColWidth="10" defaultColWidth="10.83203125" defaultRowHeight="16" x14ac:dyDescent="0.2"/>
  <cols>
    <col min="2" max="2" width="19.5" bestFit="1" customWidth="1"/>
    <col min="3" max="3" width="18.83203125" bestFit="1" customWidth="1"/>
    <col min="4" max="4" width="19.6640625" bestFit="1" customWidth="1"/>
    <col min="5" max="8" width="5.33203125" bestFit="1" customWidth="1"/>
    <col min="9" max="9" width="22.1640625" bestFit="1" customWidth="1"/>
    <col min="10" max="10" width="4.6640625" hidden="1" customWidth="1"/>
    <col min="11" max="20" width="0" hidden="1" customWidth="1"/>
    <col min="21" max="22" width="17.33203125" hidden="1" customWidth="1"/>
    <col min="23" max="23" width="6.83203125" hidden="1" customWidth="1"/>
    <col min="24" max="24" width="7.5" bestFit="1" customWidth="1"/>
    <col min="25" max="25" width="9.6640625" style="27" customWidth="1"/>
    <col min="26" max="26" width="19.5" bestFit="1" customWidth="1"/>
    <col min="27" max="27" width="21.6640625" bestFit="1" customWidth="1"/>
    <col min="28" max="28" width="1.6640625" bestFit="1" customWidth="1"/>
    <col min="29" max="32" width="2.1640625" bestFit="1" customWidth="1"/>
    <col min="33" max="33" width="1.6640625" style="30" bestFit="1" customWidth="1"/>
    <col min="34" max="37" width="2.1640625" bestFit="1" customWidth="1"/>
    <col min="38" max="38" width="1.6640625" bestFit="1" customWidth="1"/>
    <col min="39" max="42" width="2.1640625" bestFit="1" customWidth="1"/>
    <col min="43" max="43" width="1.6640625" bestFit="1" customWidth="1"/>
    <col min="44" max="47" width="2.1640625" bestFit="1" customWidth="1"/>
    <col min="48" max="48" width="8.5" bestFit="1" customWidth="1"/>
  </cols>
  <sheetData>
    <row r="1" spans="1:65" ht="18" x14ac:dyDescent="0.25">
      <c r="A1" s="11">
        <v>3617</v>
      </c>
      <c r="B1" s="6" t="str">
        <f>I1</f>
        <v>0000.1110.0010.0001</v>
      </c>
      <c r="C1" s="11">
        <v>28062</v>
      </c>
      <c r="D1" s="6" t="str">
        <f t="shared" ref="D1:D6" si="0">DEC2BIN(MOD(QUOTIENT(ABS(X1),16^3),16),4)&amp;"."&amp;DEC2BIN(MOD(QUOTIENT(ABS(X1),16^2),16),4)&amp;"."&amp;DEC2BIN(MOD(QUOTIENT(ABS(X1),16^1),16),4)&amp;"."&amp;DEC2BIN(MOD(QUOTIENT(ABS(X1),16^0),16),4)</f>
        <v>0000.1110.0010.0001</v>
      </c>
      <c r="E1" s="10" t="str">
        <f>MID($D1,1,4)</f>
        <v>0000</v>
      </c>
      <c r="F1" s="10" t="str">
        <f t="shared" ref="F1:F6" si="1">MID($D1,1+5,4)</f>
        <v>1110</v>
      </c>
      <c r="G1" s="10" t="str">
        <f t="shared" ref="G1:G6" si="2">MID($D1,1+5+5,4)</f>
        <v>0010</v>
      </c>
      <c r="H1" s="10" t="str">
        <f t="shared" ref="H1:H6" si="3">MID($D1,1+5+5+5,4)</f>
        <v>0001</v>
      </c>
      <c r="I1" t="str">
        <f t="shared" ref="I1:I6" si="4">_xlfn.CONCAT(E1,$A$4,F1,$A$4,G1,$A$4,H1)</f>
        <v>0000.1110.0010.0001</v>
      </c>
      <c r="X1" s="15">
        <f>A1</f>
        <v>3617</v>
      </c>
      <c r="Y1" s="27" t="s">
        <v>11</v>
      </c>
      <c r="AW1" s="4"/>
      <c r="AX1" s="4"/>
    </row>
    <row r="2" spans="1:65" ht="18" x14ac:dyDescent="0.2">
      <c r="B2" s="6" t="str">
        <f t="shared" ref="B2:B6" si="5">I2</f>
        <v>0110.1101.1001.1110</v>
      </c>
      <c r="D2" s="6" t="str">
        <f t="shared" si="0"/>
        <v>0110.1101.1001.1110</v>
      </c>
      <c r="E2" s="10" t="str">
        <f t="shared" ref="E2:E6" si="6">MID($D2,1,4)</f>
        <v>0110</v>
      </c>
      <c r="F2" s="10" t="str">
        <f t="shared" si="1"/>
        <v>1101</v>
      </c>
      <c r="G2" s="10" t="str">
        <f t="shared" si="2"/>
        <v>1001</v>
      </c>
      <c r="H2" s="10" t="str">
        <f t="shared" si="3"/>
        <v>1110</v>
      </c>
      <c r="I2" t="str">
        <f t="shared" si="4"/>
        <v>0110.1101.1001.1110</v>
      </c>
      <c r="X2" s="15">
        <f>C1</f>
        <v>28062</v>
      </c>
      <c r="Y2" s="27">
        <f>X1+X2</f>
        <v>31679</v>
      </c>
      <c r="Z2" t="str">
        <f>_xlfn.CONCAT(AC5,AD5,AE5,AF5,AG5,AH5,AI5,AJ5,AK5,AL5,AM5,AN5,AO5,AP5,AQ5,AR5,AS5,AT5,AU5)</f>
        <v>0111.1011.1011.1111</v>
      </c>
      <c r="AA2" s="36" t="str">
        <f>IF(BIN2DEC(LEFT(_xlfn.CONCAT(MID($Z2,1,4),MID($Z2,1+5,4),MID($Z2,1+5+5,4),MID($Z2,1+5+5+5,4)),8))*2^8+BIN2DEC(RIGHT(_xlfn.CONCAT(MID($Z2,1,4),MID($Z2,1+5,4),MID($Z2,1+5+5,4),MID($Z2,1+5+5+5,4)),8))=Y2,"Calculation is correct", "Calculation is not correct")</f>
        <v>Calculation is correct</v>
      </c>
      <c r="AC2" s="18" t="str">
        <f>MID($B1,1,1)</f>
        <v>0</v>
      </c>
      <c r="AD2" s="18" t="str">
        <f>MID($B1,2,1)</f>
        <v>0</v>
      </c>
      <c r="AE2" s="18" t="str">
        <f>MID($B1,3,1)</f>
        <v>0</v>
      </c>
      <c r="AF2" s="18" t="str">
        <f>MID($B1,4,1)</f>
        <v>0</v>
      </c>
      <c r="AG2" s="33" t="str">
        <f>MID($B1,5,1)</f>
        <v>.</v>
      </c>
      <c r="AH2" s="18" t="str">
        <f>MID($B1,6,1)</f>
        <v>1</v>
      </c>
      <c r="AI2" s="18" t="str">
        <f>MID($B1,7,1)</f>
        <v>1</v>
      </c>
      <c r="AJ2" s="18" t="str">
        <f>MID($B1,8,1)</f>
        <v>1</v>
      </c>
      <c r="AK2" s="18" t="str">
        <f>MID($B1,9,1)</f>
        <v>0</v>
      </c>
      <c r="AL2" s="18" t="str">
        <f>MID($B1,10,1)</f>
        <v>.</v>
      </c>
      <c r="AM2" s="18" t="str">
        <f>MID($B1,11,1)</f>
        <v>0</v>
      </c>
      <c r="AN2" s="18" t="str">
        <f>MID($B1,12,1)</f>
        <v>0</v>
      </c>
      <c r="AO2" s="18" t="str">
        <f>MID($B1,13,1)</f>
        <v>1</v>
      </c>
      <c r="AP2" s="18" t="str">
        <f>MID($B1,14,1)</f>
        <v>0</v>
      </c>
      <c r="AQ2" s="18" t="str">
        <f>MID($B1,15,1)</f>
        <v>.</v>
      </c>
      <c r="AR2" s="18" t="str">
        <f>MID($B1,16,1)</f>
        <v>0</v>
      </c>
      <c r="AS2" s="18" t="str">
        <f>MID($B1,17,1)</f>
        <v>0</v>
      </c>
      <c r="AT2" s="18" t="str">
        <f>MID($B1,18,1)</f>
        <v>0</v>
      </c>
      <c r="AU2" s="18" t="str">
        <f>MID($B1,19,1)</f>
        <v>1</v>
      </c>
    </row>
    <row r="3" spans="1:65" ht="18" x14ac:dyDescent="0.2">
      <c r="A3" t="s">
        <v>0</v>
      </c>
      <c r="B3" s="6" t="str">
        <f t="shared" si="5"/>
        <v>0111.1011.1011.1111</v>
      </c>
      <c r="D3" s="6" t="str">
        <f t="shared" si="0"/>
        <v>0111.1011.1011.1111</v>
      </c>
      <c r="E3" s="10" t="str">
        <f t="shared" si="6"/>
        <v>0111</v>
      </c>
      <c r="F3" s="10" t="str">
        <f t="shared" si="1"/>
        <v>1011</v>
      </c>
      <c r="G3" s="10" t="str">
        <f t="shared" si="2"/>
        <v>1011</v>
      </c>
      <c r="H3" s="10" t="str">
        <f t="shared" si="3"/>
        <v>1111</v>
      </c>
      <c r="I3" t="str">
        <f t="shared" si="4"/>
        <v>0111.1011.1011.1111</v>
      </c>
      <c r="X3" s="15">
        <f>X1+X2</f>
        <v>31679</v>
      </c>
      <c r="Z3">
        <f>BIN2DEC(LEFT(_xlfn.CONCAT(MID($Z2,1,4),MID($Z2,1+5,4),MID($Z2,1+5+5,4),MID($Z2,1+5+5+5,4)),8))*2^8+BIN2DEC(RIGHT(_xlfn.CONCAT(MID($Z2,1,4),MID($Z2,1+5,4),MID($Z2,1+5+5,4),MID($Z2,1+5+5+5,4)),8))</f>
        <v>31679</v>
      </c>
      <c r="AA3" t="str">
        <f>IF(Z4=Y2,"Calculation is correct","Calculation is not correct")</f>
        <v>Calculation is correct</v>
      </c>
      <c r="AC3" s="18" t="str">
        <f>MID($B2,1,1)</f>
        <v>0</v>
      </c>
      <c r="AD3" s="18" t="str">
        <f>MID($B2,2,1)</f>
        <v>1</v>
      </c>
      <c r="AE3" s="18" t="str">
        <f>MID($B2,3,1)</f>
        <v>1</v>
      </c>
      <c r="AF3" s="18" t="str">
        <f>MID($B2,4,1)</f>
        <v>0</v>
      </c>
      <c r="AG3" s="33" t="str">
        <f>MID($B2,5,1)</f>
        <v>.</v>
      </c>
      <c r="AH3" s="18" t="str">
        <f>MID($B2,6,1)</f>
        <v>1</v>
      </c>
      <c r="AI3" s="18" t="str">
        <f>MID($B2,7,1)</f>
        <v>1</v>
      </c>
      <c r="AJ3" s="18" t="str">
        <f>MID($B2,8,1)</f>
        <v>0</v>
      </c>
      <c r="AK3" s="18" t="str">
        <f>MID($B2,9,1)</f>
        <v>1</v>
      </c>
      <c r="AL3" s="18" t="str">
        <f>MID($B2,10,1)</f>
        <v>.</v>
      </c>
      <c r="AM3" s="18" t="str">
        <f>MID($B2,11,1)</f>
        <v>1</v>
      </c>
      <c r="AN3" s="18" t="str">
        <f>MID($B2,12,1)</f>
        <v>0</v>
      </c>
      <c r="AO3" s="18" t="str">
        <f>MID($B2,13,1)</f>
        <v>0</v>
      </c>
      <c r="AP3" s="18" t="str">
        <f>MID($B2,14,1)</f>
        <v>1</v>
      </c>
      <c r="AQ3" s="18" t="str">
        <f>MID($B2,15,1)</f>
        <v>.</v>
      </c>
      <c r="AR3" s="18" t="str">
        <f>MID($B2,16,1)</f>
        <v>1</v>
      </c>
      <c r="AS3" s="18" t="str">
        <f>MID($B2,17,1)</f>
        <v>1</v>
      </c>
      <c r="AT3" s="18" t="str">
        <f>MID($B2,18,1)</f>
        <v>1</v>
      </c>
      <c r="AU3" s="18" t="str">
        <f>MID($B2,19,1)</f>
        <v>0</v>
      </c>
    </row>
    <row r="4" spans="1:65" ht="18" x14ac:dyDescent="0.2">
      <c r="A4" s="8" t="s">
        <v>2</v>
      </c>
      <c r="B4" s="6" t="str">
        <f t="shared" si="5"/>
        <v>1110.1001.0101.1101</v>
      </c>
      <c r="D4" s="6" t="str">
        <f t="shared" si="0"/>
        <v>1110.1001.0101.1101</v>
      </c>
      <c r="E4" s="10" t="str">
        <f t="shared" si="6"/>
        <v>1110</v>
      </c>
      <c r="F4" s="10" t="str">
        <f t="shared" si="1"/>
        <v>1001</v>
      </c>
      <c r="G4" s="10" t="str">
        <f t="shared" si="2"/>
        <v>0101</v>
      </c>
      <c r="H4" s="10" t="str">
        <f t="shared" si="3"/>
        <v>1101</v>
      </c>
      <c r="I4" t="str">
        <f t="shared" si="4"/>
        <v>1110.1001.0101.1101</v>
      </c>
      <c r="X4" s="15">
        <f>A1+C1+C1</f>
        <v>59741</v>
      </c>
      <c r="Z4" s="25">
        <f>LEFT(_xlfn.CONCAT(AC5,AD5,AE5,AF5,AH5,AI5,AJ5,AK5,AM5,AN5,AO5,AP5,AR5,AS5,AT5,AU5))*-32768 + HEX2DEC(BIN2HEX(MID(_xlfn.CONCAT(AC5,AD5,AE5,AF5,AH5,AI5,AJ5,AK5,AM5,AN5,AO5,AP5,AR5,AS5,AT5,AU5),2,7),2) &amp; BIN2HEX(MID(_xlfn.CONCAT(AC5,AD5,AE5,AF5,AH5,AI5,AJ5,AK5,AM5,AN5,AO5,AP5,AR5,AS5,AT5,AU5),9,8),2))</f>
        <v>31679</v>
      </c>
      <c r="AB4" s="20"/>
      <c r="AC4" s="20">
        <f>INT((AC2+AC3+AD4)/2)</f>
        <v>0</v>
      </c>
      <c r="AD4" s="20">
        <f>INT((AD2+AD3+AE4)/2)</f>
        <v>0</v>
      </c>
      <c r="AE4" s="20">
        <f>INT((AE2+AE3+AF4)/2)</f>
        <v>0</v>
      </c>
      <c r="AF4" s="20">
        <f>INT((AF2+AF3+AH4)/2)</f>
        <v>0</v>
      </c>
      <c r="AG4" s="33" t="str">
        <f>MID($D3,5,1)</f>
        <v>.</v>
      </c>
      <c r="AH4" s="20">
        <f>INT((AH2+AH3+AI4)/2)</f>
        <v>1</v>
      </c>
      <c r="AI4" s="20">
        <f>INT((AI2+AI3+AJ4)/2)</f>
        <v>1</v>
      </c>
      <c r="AJ4" s="20">
        <f>INT((AJ2+AJ3+AK4)/2)</f>
        <v>0</v>
      </c>
      <c r="AK4" s="20">
        <f>INT((AK2+AK3+AM4)/2)</f>
        <v>0</v>
      </c>
      <c r="AL4" s="18" t="str">
        <f>MID($D3,10,1)</f>
        <v>.</v>
      </c>
      <c r="AM4" s="20">
        <f>INT((AM2+AM3+AN4)/2)</f>
        <v>0</v>
      </c>
      <c r="AN4" s="20">
        <f>INT((AN2+AN3+AO4)/2)</f>
        <v>0</v>
      </c>
      <c r="AO4" s="20">
        <f>INT((AO2+AO3+AP4)/2)</f>
        <v>0</v>
      </c>
      <c r="AP4" s="20">
        <f>INT((AP2+AP3+AR4)/2)</f>
        <v>0</v>
      </c>
      <c r="AQ4" s="18" t="str">
        <f>MID($D3,15,1)</f>
        <v>.</v>
      </c>
      <c r="AR4" s="20">
        <f>INT((AR2+AR3+AS4)/2)</f>
        <v>0</v>
      </c>
      <c r="AS4" s="20">
        <f>INT((AS2+AS3+AT4)/2)</f>
        <v>0</v>
      </c>
      <c r="AT4" s="20">
        <f>INT((AT2+AT3+AU4)/2)</f>
        <v>0</v>
      </c>
      <c r="AU4" s="20">
        <f>INT((AU2+AU3+AV3)/2)</f>
        <v>0</v>
      </c>
      <c r="AV4" s="20" t="s">
        <v>1</v>
      </c>
      <c r="AW4" s="24"/>
    </row>
    <row r="5" spans="1:65" ht="18" x14ac:dyDescent="0.2">
      <c r="B5" s="6" t="str">
        <f t="shared" si="5"/>
        <v>0101.1111.0111.1101</v>
      </c>
      <c r="D5" s="6" t="str">
        <f t="shared" si="0"/>
        <v>0101.1111.0111.1101</v>
      </c>
      <c r="E5" s="10" t="str">
        <f t="shared" si="6"/>
        <v>0101</v>
      </c>
      <c r="F5" s="10" t="str">
        <f t="shared" si="1"/>
        <v>1111</v>
      </c>
      <c r="G5" s="10" t="str">
        <f t="shared" si="2"/>
        <v>0111</v>
      </c>
      <c r="H5" s="10" t="str">
        <f t="shared" si="3"/>
        <v>1101</v>
      </c>
      <c r="I5" t="str">
        <f t="shared" si="4"/>
        <v>0101.1111.0111.1101</v>
      </c>
      <c r="X5" s="15">
        <f>C1-A1</f>
        <v>24445</v>
      </c>
      <c r="AC5" s="21">
        <f>MOD(AC2+AC3+AD4,2)</f>
        <v>0</v>
      </c>
      <c r="AD5" s="21">
        <f>MOD(AD2+AD3+AE4,2)</f>
        <v>1</v>
      </c>
      <c r="AE5" s="21">
        <f>MOD(AE2+AE3+AF4,2)</f>
        <v>1</v>
      </c>
      <c r="AF5" s="21">
        <f>MOD(AF2+AF3+AH4,2)</f>
        <v>1</v>
      </c>
      <c r="AG5" s="33" t="str">
        <f>MID($D4,5,1)</f>
        <v>.</v>
      </c>
      <c r="AH5" s="21">
        <f>MOD(AH2+AH3+AI4,2)</f>
        <v>1</v>
      </c>
      <c r="AI5" s="21">
        <f>MOD(AI2+AI3+AJ4,2)</f>
        <v>0</v>
      </c>
      <c r="AJ5" s="21">
        <f>MOD(AJ2+AJ3+AK4,2)</f>
        <v>1</v>
      </c>
      <c r="AK5" s="21">
        <f>MOD(AK2+AK3+AM4,2)</f>
        <v>1</v>
      </c>
      <c r="AL5" s="18" t="str">
        <f>MID($D4,10,1)</f>
        <v>.</v>
      </c>
      <c r="AM5" s="21">
        <f>MOD(AM2+AM3+AN4,2)</f>
        <v>1</v>
      </c>
      <c r="AN5" s="21">
        <f>MOD(AN2+AN3+AO4,2)</f>
        <v>0</v>
      </c>
      <c r="AO5" s="21">
        <f>MOD(AO2+AO3+AP4,2)</f>
        <v>1</v>
      </c>
      <c r="AP5" s="21">
        <f>MOD(AP2+AP3+AR4,2)</f>
        <v>1</v>
      </c>
      <c r="AQ5" s="18" t="str">
        <f>MID($D4,15,1)</f>
        <v>.</v>
      </c>
      <c r="AR5" s="21">
        <f>MOD(AR2+AR3+AS4,2)</f>
        <v>1</v>
      </c>
      <c r="AS5" s="21">
        <f>MOD(AS2+AS3+AT4,2)</f>
        <v>1</v>
      </c>
      <c r="AT5" s="21">
        <f>MOD(AT2+AT3+AU4,2)</f>
        <v>1</v>
      </c>
      <c r="AU5" s="21">
        <f>MOD(AU2+AU3+AV3,2)</f>
        <v>1</v>
      </c>
    </row>
    <row r="6" spans="1:65" ht="17" thickBot="1" x14ac:dyDescent="0.25">
      <c r="B6" s="7" t="str">
        <f t="shared" si="5"/>
        <v>0001.0110.1010.0011</v>
      </c>
      <c r="C6" s="9"/>
      <c r="D6" s="7" t="str">
        <f t="shared" si="0"/>
        <v>0001.0110.1010.0011</v>
      </c>
      <c r="E6" s="10" t="str">
        <f t="shared" si="6"/>
        <v>0001</v>
      </c>
      <c r="F6" s="10" t="str">
        <f t="shared" si="1"/>
        <v>0110</v>
      </c>
      <c r="G6" s="10" t="str">
        <f t="shared" si="2"/>
        <v>1010</v>
      </c>
      <c r="H6" s="10" t="str">
        <f t="shared" si="3"/>
        <v>0011</v>
      </c>
      <c r="I6" t="str">
        <f t="shared" si="4"/>
        <v>0001.0110.1010.0011</v>
      </c>
      <c r="X6" s="16">
        <f>65536-X4</f>
        <v>5795</v>
      </c>
      <c r="Y6" s="27" t="s">
        <v>10</v>
      </c>
      <c r="AC6" s="19"/>
      <c r="AD6" s="19"/>
      <c r="AE6" s="19"/>
      <c r="AF6" s="19"/>
      <c r="AG6" s="31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</row>
    <row r="7" spans="1:65" ht="18" x14ac:dyDescent="0.2">
      <c r="A7" s="1">
        <f t="shared" ref="A7:A12" si="7">BIN2DEC(LEFT(_xlfn.CONCAT(E7,F7,G7,H7),8))*2^8+BIN2DEC(RIGHT(_xlfn.CONCAT(E7,F7,G7,H7),8))+1</f>
        <v>61919</v>
      </c>
      <c r="B7" s="5" t="str">
        <f>DEC2BIN(MOD(QUOTIENT(ABS(A7),16^3),16),4)&amp;"."&amp;DEC2BIN(MOD(QUOTIENT(ABS(A7),16^2),16),4)&amp;"."&amp;DEC2BIN(MOD(QUOTIENT(ABS(A7),16^1),16),4)&amp;"."&amp;DEC2BIN(MOD(QUOTIENT(ABS(A7),16^0),16),4)</f>
        <v>1111.0001.1101.1111</v>
      </c>
      <c r="C7" t="str">
        <f t="shared" ref="C7:C12" si="8">DEC2BIN(MOD(QUOTIENT(ABS(X7),16^3),16),4)&amp;"."&amp;DEC2BIN(MOD(QUOTIENT(ABS(X7),16^2),16),4)&amp;"."&amp;DEC2BIN(MOD(QUOTIENT(ABS(X7),16^1),16),4)&amp;"."&amp;DEC2BIN(MOD(QUOTIENT(ABS(X7),16^0),16),4)</f>
        <v>0000.1110.0010.0001</v>
      </c>
      <c r="D7" s="5" t="str">
        <f>SUBSTITUTE(SUBSTITUTE(SUBSTITUTE(C7,1,2),0,1),2,0)</f>
        <v>1111.0001.1101.1110</v>
      </c>
      <c r="E7" s="10" t="str">
        <f>MID($D7,1,4)</f>
        <v>1111</v>
      </c>
      <c r="F7" s="10" t="str">
        <f t="shared" ref="F7:F12" si="9">MID($D7,1+5,4)</f>
        <v>0001</v>
      </c>
      <c r="G7" s="10" t="str">
        <f t="shared" ref="G7:G12" si="10">MID($D7,1+5+5,4)</f>
        <v>1101</v>
      </c>
      <c r="H7" s="10" t="str">
        <f t="shared" ref="H7:H11" si="11">MID($D7,1+5+5+5,4)</f>
        <v>1110</v>
      </c>
      <c r="I7" t="str">
        <f t="shared" ref="I7:I12" si="12">_xlfn.CONCAT(E7,$A$4,F7,$A$4,G7,$A$4,H7)</f>
        <v>1111.0001.1101.1110</v>
      </c>
      <c r="X7" s="15">
        <f t="shared" ref="X7:X12" si="13">-X1</f>
        <v>-3617</v>
      </c>
      <c r="Y7" s="27">
        <f>X2+X3</f>
        <v>59741</v>
      </c>
      <c r="Z7" t="str">
        <f>_xlfn.CONCAT(AC10,AD10,AE10,AF10,AG10,AH10,AI10,AJ10,AK10,AL10,AM10,AN10,AO10,AP10,AQ10,AR10,AS10,AT10,AU10)</f>
        <v>1110.1001.0101.1101</v>
      </c>
      <c r="AA7" s="36"/>
      <c r="AC7" s="18" t="str">
        <f>MID($B2,1,1)</f>
        <v>0</v>
      </c>
      <c r="AD7" s="18" t="str">
        <f>MID($B2,2,1)</f>
        <v>1</v>
      </c>
      <c r="AE7" s="18" t="str">
        <f>MID($B2,3,1)</f>
        <v>1</v>
      </c>
      <c r="AF7" s="18" t="str">
        <f>MID($B2,4,1)</f>
        <v>0</v>
      </c>
      <c r="AG7" s="33" t="str">
        <f>MID($B2,5,1)</f>
        <v>.</v>
      </c>
      <c r="AH7" s="18" t="str">
        <f>MID($B2,6,1)</f>
        <v>1</v>
      </c>
      <c r="AI7" s="18" t="str">
        <f>MID($B2,7,1)</f>
        <v>1</v>
      </c>
      <c r="AJ7" s="18" t="str">
        <f>MID($B2,8,1)</f>
        <v>0</v>
      </c>
      <c r="AK7" s="18" t="str">
        <f>MID($B2,9,1)</f>
        <v>1</v>
      </c>
      <c r="AL7" s="18" t="str">
        <f>MID($B2,10,1)</f>
        <v>.</v>
      </c>
      <c r="AM7" s="18" t="str">
        <f>MID($B2,11,1)</f>
        <v>1</v>
      </c>
      <c r="AN7" s="18" t="str">
        <f>MID($B2,12,1)</f>
        <v>0</v>
      </c>
      <c r="AO7" s="18" t="str">
        <f>MID($B2,13,1)</f>
        <v>0</v>
      </c>
      <c r="AP7" s="18" t="str">
        <f>MID($B2,14,1)</f>
        <v>1</v>
      </c>
      <c r="AQ7" s="18" t="str">
        <f>MID($B2,15,1)</f>
        <v>.</v>
      </c>
      <c r="AR7" s="18" t="str">
        <f>MID($B2,16,1)</f>
        <v>1</v>
      </c>
      <c r="AS7" s="18" t="str">
        <f>MID($B2,17,1)</f>
        <v>1</v>
      </c>
      <c r="AT7" s="18" t="str">
        <f>MID($B2,18,1)</f>
        <v>1</v>
      </c>
      <c r="AU7" s="18" t="str">
        <f>MID($B2,19,1)</f>
        <v>0</v>
      </c>
    </row>
    <row r="8" spans="1:65" ht="18" x14ac:dyDescent="0.2">
      <c r="A8" s="1">
        <f t="shared" si="7"/>
        <v>37474</v>
      </c>
      <c r="B8" s="6" t="str">
        <f>DEC2BIN(MOD(QUOTIENT(ABS(A8),16^3),16),4)&amp;"."&amp;DEC2BIN(MOD(QUOTIENT(ABS(A8),16^2),16),4)&amp;"."&amp;DEC2BIN(MOD(QUOTIENT(ABS(A8),16^1),16),4)&amp;"."&amp;DEC2BIN(MOD(QUOTIENT(ABS(A8),16^0),16),4)</f>
        <v>1001.0010.0110.0010</v>
      </c>
      <c r="C8" t="str">
        <f>DEC2BIN(MOD(QUOTIENT(ABS(X8),16^3),16),4)&amp;"."&amp;DEC2BIN(MOD(QUOTIENT(ABS(X8),16^2),16),4)&amp;"."&amp;DEC2BIN(MOD(QUOTIENT(ABS(X8),16^1),16),4)&amp;"."&amp;DEC2BIN(MOD(QUOTIENT(ABS(X8),16^0),16),4)</f>
        <v>0110.1101.1001.1110</v>
      </c>
      <c r="D8" s="6" t="str">
        <f>SUBSTITUTE(SUBSTITUTE(SUBSTITUTE(C8,1,2),0,1),2,0)</f>
        <v>1001.0010.0110.0001</v>
      </c>
      <c r="E8" s="10" t="str">
        <f>MID($D8,1,4)</f>
        <v>1001</v>
      </c>
      <c r="F8" s="10" t="str">
        <f t="shared" si="9"/>
        <v>0010</v>
      </c>
      <c r="G8" s="10" t="str">
        <f t="shared" si="10"/>
        <v>0110</v>
      </c>
      <c r="H8" s="10" t="str">
        <f t="shared" si="11"/>
        <v>0001</v>
      </c>
      <c r="I8" t="str">
        <f t="shared" si="12"/>
        <v>1001.0010.0110.0001</v>
      </c>
      <c r="X8" s="15">
        <f t="shared" si="13"/>
        <v>-28062</v>
      </c>
      <c r="Z8">
        <f>BIN2DEC(LEFT(_xlfn.CONCAT(MID($Z7,1,4),MID($Z7,1+5,4),MID($Z7,1+5+5,4),MID($Z7,1+5+5+5,4)),8))*2^8+BIN2DEC(RIGHT(_xlfn.CONCAT(MID($Z7,1,4),MID($Z7,1+5,4),MID($Z7,1+5+5,4),MID($Z7,1+5+5+5,4)),8))</f>
        <v>59741</v>
      </c>
      <c r="AA8" t="str">
        <f>IF(Z9=Y7,"Calculation is correct","Calculation is not correct")</f>
        <v>Calculation is not correct</v>
      </c>
      <c r="AC8" s="18" t="str">
        <f>MID($B3,1,1)</f>
        <v>0</v>
      </c>
      <c r="AD8" s="18" t="str">
        <f>MID($B3,2,1)</f>
        <v>1</v>
      </c>
      <c r="AE8" s="18" t="str">
        <f>MID($B3,3,1)</f>
        <v>1</v>
      </c>
      <c r="AF8" s="18" t="str">
        <f>MID($B3,4,1)</f>
        <v>1</v>
      </c>
      <c r="AG8" s="33" t="str">
        <f>MID($B3,5,1)</f>
        <v>.</v>
      </c>
      <c r="AH8" s="18" t="str">
        <f>MID($B3,6,1)</f>
        <v>1</v>
      </c>
      <c r="AI8" s="18" t="str">
        <f>MID($B3,7,1)</f>
        <v>0</v>
      </c>
      <c r="AJ8" s="18" t="str">
        <f>MID($B3,8,1)</f>
        <v>1</v>
      </c>
      <c r="AK8" s="18" t="str">
        <f>MID($B3,9,1)</f>
        <v>1</v>
      </c>
      <c r="AL8" s="18" t="str">
        <f>MID($B3,10,1)</f>
        <v>.</v>
      </c>
      <c r="AM8" s="18" t="str">
        <f>MID($B3,11,1)</f>
        <v>1</v>
      </c>
      <c r="AN8" s="18" t="str">
        <f>MID($B3,12,1)</f>
        <v>0</v>
      </c>
      <c r="AO8" s="18" t="str">
        <f>MID($B3,13,1)</f>
        <v>1</v>
      </c>
      <c r="AP8" s="18" t="str">
        <f>MID($B3,14,1)</f>
        <v>1</v>
      </c>
      <c r="AQ8" s="18" t="str">
        <f>MID($B3,15,1)</f>
        <v>.</v>
      </c>
      <c r="AR8" s="18" t="str">
        <f>MID($B3,16,1)</f>
        <v>1</v>
      </c>
      <c r="AS8" s="18" t="str">
        <f>MID($B3,17,1)</f>
        <v>1</v>
      </c>
      <c r="AT8" s="18" t="str">
        <f>MID($B3,18,1)</f>
        <v>1</v>
      </c>
      <c r="AU8" s="18" t="str">
        <f>MID($B3,19,1)</f>
        <v>1</v>
      </c>
    </row>
    <row r="9" spans="1:65" ht="18" x14ac:dyDescent="0.2">
      <c r="A9" s="1">
        <f t="shared" si="7"/>
        <v>33857</v>
      </c>
      <c r="B9" s="6" t="str">
        <f t="shared" ref="B9:B11" si="14">DEC2BIN(MOD(QUOTIENT(ABS(A9),16^3),16),4)&amp;"."&amp;DEC2BIN(MOD(QUOTIENT(ABS(A9),16^2),16),4)&amp;"."&amp;DEC2BIN(MOD(QUOTIENT(ABS(A9),16^1),16),4)&amp;"."&amp;DEC2BIN(MOD(QUOTIENT(ABS(A9),16^0),16),4)</f>
        <v>1000.0100.0100.0001</v>
      </c>
      <c r="C9" t="str">
        <f t="shared" si="8"/>
        <v>0111.1011.1011.1111</v>
      </c>
      <c r="D9" s="6" t="str">
        <f t="shared" ref="D9:D11" si="15">SUBSTITUTE(SUBSTITUTE(SUBSTITUTE(C9,1,2),0,1),2,0)</f>
        <v>1000.0100.0100.0000</v>
      </c>
      <c r="E9" s="10" t="str">
        <f t="shared" ref="E9:E12" si="16">MID($D9,1,4)</f>
        <v>1000</v>
      </c>
      <c r="F9" s="10" t="str">
        <f t="shared" si="9"/>
        <v>0100</v>
      </c>
      <c r="G9" s="10" t="str">
        <f t="shared" si="10"/>
        <v>0100</v>
      </c>
      <c r="H9" s="10" t="str">
        <f t="shared" si="11"/>
        <v>0000</v>
      </c>
      <c r="I9" t="str">
        <f t="shared" si="12"/>
        <v>1000.0100.0100.0000</v>
      </c>
      <c r="X9" s="15">
        <f t="shared" si="13"/>
        <v>-31679</v>
      </c>
      <c r="Z9" s="25">
        <f>LEFT(_xlfn.CONCAT(AC10,AD10,AE10,AF10,AH10,AI10,AJ10,AK10,AM10,AN10,AO10,AP10,AR10,AS10,AT10,AU10))*-32768 + HEX2DEC(BIN2HEX(MID(_xlfn.CONCAT(AC10,AD10,AE10,AF10,AH10,AI10,AJ10,AK10,AM10,AN10,AO10,AP10,AR10,AS10,AT10,AU10),2,7),2) &amp; BIN2HEX(MID(_xlfn.CONCAT(AC10,AD10,AE10,AF10,AH10,AI10,AJ10,AK10,AM10,AN10,AO10,AP10,AR10,AS10,AT10,AU10),9,8),2))</f>
        <v>-5795</v>
      </c>
      <c r="AB9" s="20"/>
      <c r="AC9" s="20">
        <f t="shared" ref="AC9" si="17">INT((AC7+AC8+AD9)/2)</f>
        <v>0</v>
      </c>
      <c r="AD9" s="20">
        <f t="shared" ref="AD9" si="18">INT((AD7+AD8+AE9)/2)</f>
        <v>1</v>
      </c>
      <c r="AE9" s="20">
        <f t="shared" ref="AE9" si="19">INT((AE7+AE8+AF9)/2)</f>
        <v>1</v>
      </c>
      <c r="AF9" s="20">
        <f>INT((AF7+AF8+AH9)/2)</f>
        <v>1</v>
      </c>
      <c r="AG9" s="33" t="str">
        <f>MID($D8,5,1)</f>
        <v>.</v>
      </c>
      <c r="AH9" s="20">
        <f t="shared" ref="AH9" si="20">INT((AH7+AH8+AI9)/2)</f>
        <v>1</v>
      </c>
      <c r="AI9" s="20">
        <f t="shared" ref="AI9" si="21">INT((AI7+AI8+AJ9)/2)</f>
        <v>1</v>
      </c>
      <c r="AJ9" s="20">
        <f t="shared" ref="AJ9" si="22">INT((AJ7+AJ8+AK9)/2)</f>
        <v>1</v>
      </c>
      <c r="AK9" s="20">
        <f>INT((AK7+AK8+AM9)/2)</f>
        <v>1</v>
      </c>
      <c r="AL9" s="18" t="str">
        <f>MID($D8,10,1)</f>
        <v>.</v>
      </c>
      <c r="AM9" s="20">
        <f t="shared" ref="AM9" si="23">INT((AM7+AM8+AN9)/2)</f>
        <v>1</v>
      </c>
      <c r="AN9" s="20">
        <f t="shared" ref="AN9" si="24">INT((AN7+AN8+AO9)/2)</f>
        <v>0</v>
      </c>
      <c r="AO9" s="20">
        <f t="shared" ref="AO9" si="25">INT((AO7+AO8+AP9)/2)</f>
        <v>1</v>
      </c>
      <c r="AP9" s="20">
        <f>INT((AP7+AP8+AR9)/2)</f>
        <v>1</v>
      </c>
      <c r="AQ9" s="18" t="str">
        <f>MID($D8,15,1)</f>
        <v>.</v>
      </c>
      <c r="AR9" s="20">
        <f t="shared" ref="AR9" si="26">INT((AR7+AR8+AS9)/2)</f>
        <v>1</v>
      </c>
      <c r="AS9" s="20">
        <f t="shared" ref="AS9" si="27">INT((AS7+AS8+AT9)/2)</f>
        <v>1</v>
      </c>
      <c r="AT9" s="20">
        <f t="shared" ref="AT9" si="28">INT((AT7+AT8+AU9)/2)</f>
        <v>1</v>
      </c>
      <c r="AU9" s="20">
        <f>INT((AU7+AU8+AV8)/2)</f>
        <v>0</v>
      </c>
      <c r="AV9" s="20" t="s">
        <v>1</v>
      </c>
    </row>
    <row r="10" spans="1:65" ht="18" x14ac:dyDescent="0.2">
      <c r="A10" s="1">
        <f t="shared" si="7"/>
        <v>5795</v>
      </c>
      <c r="B10" s="6" t="str">
        <f t="shared" si="14"/>
        <v>0001.0110.1010.0011</v>
      </c>
      <c r="C10" t="str">
        <f t="shared" si="8"/>
        <v>1110.1001.0101.1101</v>
      </c>
      <c r="D10" s="6" t="str">
        <f t="shared" si="15"/>
        <v>0001.0110.1010.0010</v>
      </c>
      <c r="E10" s="10" t="str">
        <f t="shared" si="16"/>
        <v>0001</v>
      </c>
      <c r="F10" s="10" t="str">
        <f t="shared" si="9"/>
        <v>0110</v>
      </c>
      <c r="G10" s="10" t="str">
        <f t="shared" si="10"/>
        <v>1010</v>
      </c>
      <c r="H10" s="10" t="str">
        <f t="shared" si="11"/>
        <v>0010</v>
      </c>
      <c r="I10" t="str">
        <f t="shared" si="12"/>
        <v>0001.0110.1010.0010</v>
      </c>
      <c r="X10" s="15">
        <f t="shared" si="13"/>
        <v>-59741</v>
      </c>
      <c r="AC10" s="21">
        <f t="shared" ref="AC10:AE10" si="29">MOD(AC7+AC8+AD9,2)</f>
        <v>1</v>
      </c>
      <c r="AD10" s="21">
        <f t="shared" si="29"/>
        <v>1</v>
      </c>
      <c r="AE10" s="21">
        <f t="shared" si="29"/>
        <v>1</v>
      </c>
      <c r="AF10" s="21">
        <f>MOD(AF7+AF8+AH9,2)</f>
        <v>0</v>
      </c>
      <c r="AG10" s="22" t="str">
        <f>MID($D9,5,1)</f>
        <v>.</v>
      </c>
      <c r="AH10" s="21">
        <f t="shared" ref="AH10:AJ10" si="30">MOD(AH7+AH8+AI9,2)</f>
        <v>1</v>
      </c>
      <c r="AI10" s="21">
        <f t="shared" si="30"/>
        <v>0</v>
      </c>
      <c r="AJ10" s="21">
        <f t="shared" si="30"/>
        <v>0</v>
      </c>
      <c r="AK10" s="21">
        <f>MOD(AK7+AK8+AM9,2)</f>
        <v>1</v>
      </c>
      <c r="AL10" s="22" t="str">
        <f>MID($D9,10,1)</f>
        <v>.</v>
      </c>
      <c r="AM10" s="21">
        <f t="shared" ref="AM10:AO10" si="31">MOD(AM7+AM8+AN9,2)</f>
        <v>0</v>
      </c>
      <c r="AN10" s="21">
        <f t="shared" si="31"/>
        <v>1</v>
      </c>
      <c r="AO10" s="21">
        <f t="shared" si="31"/>
        <v>0</v>
      </c>
      <c r="AP10" s="21">
        <f>MOD(AP7+AP8+AR9,2)</f>
        <v>1</v>
      </c>
      <c r="AQ10" s="22" t="str">
        <f>MID($D9,15,1)</f>
        <v>.</v>
      </c>
      <c r="AR10" s="21">
        <f t="shared" ref="AR10:AT10" si="32">MOD(AR7+AR8+AS9,2)</f>
        <v>1</v>
      </c>
      <c r="AS10" s="21">
        <f t="shared" si="32"/>
        <v>1</v>
      </c>
      <c r="AT10" s="21">
        <f t="shared" si="32"/>
        <v>0</v>
      </c>
      <c r="AU10" s="21">
        <f>MOD(AU7+AU8+AV8,2)</f>
        <v>1</v>
      </c>
    </row>
    <row r="11" spans="1:65" x14ac:dyDescent="0.2">
      <c r="A11" s="1">
        <f t="shared" si="7"/>
        <v>41091</v>
      </c>
      <c r="B11" s="6" t="str">
        <f t="shared" si="14"/>
        <v>1010.0000.1000.0011</v>
      </c>
      <c r="C11" t="str">
        <f t="shared" si="8"/>
        <v>0101.1111.0111.1101</v>
      </c>
      <c r="D11" s="6" t="str">
        <f t="shared" si="15"/>
        <v>1010.0000.1000.0010</v>
      </c>
      <c r="E11" s="10" t="str">
        <f t="shared" si="16"/>
        <v>1010</v>
      </c>
      <c r="F11" s="10" t="str">
        <f t="shared" si="9"/>
        <v>0000</v>
      </c>
      <c r="G11" s="10" t="str">
        <f t="shared" si="10"/>
        <v>1000</v>
      </c>
      <c r="H11" s="10" t="str">
        <f t="shared" si="11"/>
        <v>0010</v>
      </c>
      <c r="I11" t="str">
        <f t="shared" si="12"/>
        <v>1010.0000.1000.0010</v>
      </c>
      <c r="X11" s="15">
        <f t="shared" si="13"/>
        <v>-24445</v>
      </c>
      <c r="AC11" s="19"/>
      <c r="AD11" s="19"/>
      <c r="AE11" s="19"/>
      <c r="AF11" s="19"/>
      <c r="AG11" s="31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</row>
    <row r="12" spans="1:65" x14ac:dyDescent="0.2">
      <c r="A12" s="1">
        <f t="shared" si="7"/>
        <v>59741</v>
      </c>
      <c r="B12" s="6" t="str">
        <f>DEC2BIN(MOD(QUOTIENT(ABS(A12),16^3),16),4)&amp;"."&amp;DEC2BIN(MOD(QUOTIENT(ABS(A12),16^2),16),4)&amp;"."&amp;DEC2BIN(MOD(QUOTIENT(ABS(A12),16^1),16),4)&amp;"."&amp;DEC2BIN(MOD(QUOTIENT(ABS(A12),16^0),16),4)</f>
        <v>1110.1001.0101.1101</v>
      </c>
      <c r="C12" t="str">
        <f t="shared" si="8"/>
        <v>0001.0110.1010.0011</v>
      </c>
      <c r="D12" s="6" t="str">
        <f>SUBSTITUTE(SUBSTITUTE(SUBSTITUTE(C12,1,2),0,1),2,0)</f>
        <v>1110.1001.0101.1100</v>
      </c>
      <c r="E12" s="10" t="str">
        <f t="shared" si="16"/>
        <v>1110</v>
      </c>
      <c r="F12" s="10" t="str">
        <f t="shared" si="9"/>
        <v>1001</v>
      </c>
      <c r="G12" s="10" t="str">
        <f t="shared" si="10"/>
        <v>0101</v>
      </c>
      <c r="H12" s="10" t="str">
        <f>MID($D12,1+5+5+5,4)</f>
        <v>1100</v>
      </c>
      <c r="I12" t="str">
        <f t="shared" si="12"/>
        <v>1110.1001.0101.1100</v>
      </c>
      <c r="X12" s="15">
        <f t="shared" si="13"/>
        <v>-5795</v>
      </c>
      <c r="AC12" s="19"/>
      <c r="AD12" s="19"/>
      <c r="AE12" s="19"/>
      <c r="AF12" s="19"/>
      <c r="AG12" s="31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</row>
    <row r="13" spans="1:65" ht="102" x14ac:dyDescent="0.2">
      <c r="A13" s="17" t="s">
        <v>3</v>
      </c>
      <c r="B13" s="14" t="s">
        <v>4</v>
      </c>
      <c r="C13" s="12" t="s">
        <v>5</v>
      </c>
      <c r="D13" s="13" t="s">
        <v>6</v>
      </c>
      <c r="I13" s="12" t="s">
        <v>7</v>
      </c>
      <c r="AC13" s="19"/>
      <c r="AD13" s="19"/>
      <c r="AE13" s="19"/>
      <c r="AF13" s="19"/>
      <c r="AG13" s="31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</row>
    <row r="14" spans="1:65" ht="60" x14ac:dyDescent="0.2">
      <c r="B14" s="3"/>
      <c r="C14" s="1"/>
      <c r="I14" s="14"/>
      <c r="Y14" s="27" t="s">
        <v>8</v>
      </c>
      <c r="Z14" s="26" t="s">
        <v>13</v>
      </c>
    </row>
    <row r="15" spans="1:65" ht="18" x14ac:dyDescent="0.25">
      <c r="B15" s="1"/>
      <c r="C15" s="1"/>
      <c r="E15" s="4"/>
      <c r="F15" s="4"/>
      <c r="Y15" s="27">
        <f>X2+X7</f>
        <v>24445</v>
      </c>
      <c r="Z15" t="str">
        <f>_xlfn.CONCAT(AC18,AD18,AE18,AF18,AG18,AH18,AI18,AJ18,AK18,AL18,AM18,AN18,AO18,AP18,AQ18,AR18,AS18,AT18,AU18)</f>
        <v>0101.1111.0111.1101</v>
      </c>
      <c r="AA15" s="36"/>
      <c r="AC15" s="18" t="str">
        <f>MID($B2,1,1)</f>
        <v>0</v>
      </c>
      <c r="AD15" s="18" t="str">
        <f>MID($B2,2,1)</f>
        <v>1</v>
      </c>
      <c r="AE15" s="18" t="str">
        <f>MID($B2,3,1)</f>
        <v>1</v>
      </c>
      <c r="AF15" s="18" t="str">
        <f>MID($B2,4,1)</f>
        <v>0</v>
      </c>
      <c r="AG15" s="33" t="str">
        <f>MID($B2,5,1)</f>
        <v>.</v>
      </c>
      <c r="AH15" s="18" t="str">
        <f>MID($B2,6,1)</f>
        <v>1</v>
      </c>
      <c r="AI15" s="18" t="str">
        <f>MID($B2,7,1)</f>
        <v>1</v>
      </c>
      <c r="AJ15" s="18" t="str">
        <f>MID($B2,8,1)</f>
        <v>0</v>
      </c>
      <c r="AK15" s="18" t="str">
        <f>MID($B2,9,1)</f>
        <v>1</v>
      </c>
      <c r="AL15" s="18" t="str">
        <f>MID($B2,10,1)</f>
        <v>.</v>
      </c>
      <c r="AM15" s="18" t="str">
        <f>MID($B2,11,1)</f>
        <v>1</v>
      </c>
      <c r="AN15" s="18" t="str">
        <f>MID($B2,12,1)</f>
        <v>0</v>
      </c>
      <c r="AO15" s="18" t="str">
        <f>MID($B2,13,1)</f>
        <v>0</v>
      </c>
      <c r="AP15" s="18" t="str">
        <f>MID($B2,14,1)</f>
        <v>1</v>
      </c>
      <c r="AQ15" s="18" t="str">
        <f>MID($B2,15,1)</f>
        <v>.</v>
      </c>
      <c r="AR15" s="18" t="str">
        <f>MID($B2,16,1)</f>
        <v>1</v>
      </c>
      <c r="AS15" s="18" t="str">
        <f>MID($B2,17,1)</f>
        <v>1</v>
      </c>
      <c r="AT15" s="18" t="str">
        <f>MID($B2,18,1)</f>
        <v>1</v>
      </c>
      <c r="AU15" s="18" t="str">
        <f>MID($B2,19,1)</f>
        <v>0</v>
      </c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</row>
    <row r="16" spans="1:65" ht="18" x14ac:dyDescent="0.25">
      <c r="C16" s="2"/>
      <c r="E16" s="4"/>
      <c r="F16" s="4"/>
      <c r="Z16">
        <f>BIN2DEC(LEFT(_xlfn.CONCAT(MID($Z15,1,4),MID($Z15,1+5,4),MID($Z15,1+5+5,4),MID($Z15,1+5+5+5,4)),8))*2^8+BIN2DEC(RIGHT(_xlfn.CONCAT(MID($Z15,1,4),MID($Z15,1+5,4),MID($Z15,1+5+5,4),MID($Z15,1+5+5+5,4)),8))</f>
        <v>24445</v>
      </c>
      <c r="AA16" t="str">
        <f>IF(Z17=Y15,"Calculation is correct","Calculation is not correct")</f>
        <v>Calculation is correct</v>
      </c>
      <c r="AC16" s="18" t="str">
        <f>MID($B7,1,1)</f>
        <v>1</v>
      </c>
      <c r="AD16" s="18" t="str">
        <f>MID($B7,2,1)</f>
        <v>1</v>
      </c>
      <c r="AE16" s="18" t="str">
        <f>MID($B7,3,1)</f>
        <v>1</v>
      </c>
      <c r="AF16" s="18" t="str">
        <f>MID($B7,4,1)</f>
        <v>1</v>
      </c>
      <c r="AG16" s="33" t="str">
        <f>MID($B7,5,1)</f>
        <v>.</v>
      </c>
      <c r="AH16" s="18" t="str">
        <f>MID($B7,6,1)</f>
        <v>0</v>
      </c>
      <c r="AI16" s="18" t="str">
        <f>MID($B7,7,1)</f>
        <v>0</v>
      </c>
      <c r="AJ16" s="18" t="str">
        <f>MID($B7,8,1)</f>
        <v>0</v>
      </c>
      <c r="AK16" s="18" t="str">
        <f>MID($B7,9,1)</f>
        <v>1</v>
      </c>
      <c r="AL16" s="18" t="str">
        <f>MID($B7,10,1)</f>
        <v>.</v>
      </c>
      <c r="AM16" s="18" t="str">
        <f>MID($B7,11,1)</f>
        <v>1</v>
      </c>
      <c r="AN16" s="18" t="str">
        <f>MID($B7,12,1)</f>
        <v>1</v>
      </c>
      <c r="AO16" s="18" t="str">
        <f>MID($B7,13,1)</f>
        <v>0</v>
      </c>
      <c r="AP16" s="18" t="str">
        <f>MID($B7,14,1)</f>
        <v>1</v>
      </c>
      <c r="AQ16" s="18" t="str">
        <f>MID($B7,15,1)</f>
        <v>.</v>
      </c>
      <c r="AR16" s="18" t="str">
        <f>MID($B7,16,1)</f>
        <v>1</v>
      </c>
      <c r="AS16" s="18" t="str">
        <f>MID($B7,17,1)</f>
        <v>1</v>
      </c>
      <c r="AT16" s="18" t="str">
        <f>MID($B7,18,1)</f>
        <v>1</v>
      </c>
      <c r="AU16" s="18" t="str">
        <f>MID($B7,19,1)</f>
        <v>1</v>
      </c>
    </row>
    <row r="17" spans="5:48" ht="18" x14ac:dyDescent="0.25">
      <c r="F17" s="4"/>
      <c r="Z17" s="25">
        <f>LEFT(_xlfn.CONCAT(AC18,AD18,AE18,AF18,AH18,AI18,AJ18,AK18,AM18,AN18,AO18,AP18,AR18,AS18,AT18,AU18))*-32768 + HEX2DEC(BIN2HEX(MID(_xlfn.CONCAT(AC18,AD18,AE18,AF18,AH18,AI18,AJ18,AK18,AM18,AN18,AO18,AP18,AR18,AS18,AT18,AU18),2,7),2) &amp; BIN2HEX(MID(_xlfn.CONCAT(AC18,AD18,AE18,AF18,AH18,AI18,AJ18,AK18,AM18,AN18,AO18,AP18,AR18,AS18,AT18,AU18),9,8),2))</f>
        <v>24445</v>
      </c>
      <c r="AB17" s="20"/>
      <c r="AC17" s="20">
        <f t="shared" ref="AC17" si="33">INT((AC15+AC16+AD17)/2)</f>
        <v>1</v>
      </c>
      <c r="AD17" s="20">
        <f t="shared" ref="AD17" si="34">INT((AD15+AD16+AE17)/2)</f>
        <v>1</v>
      </c>
      <c r="AE17" s="20">
        <f t="shared" ref="AE17" si="35">INT((AE15+AE16+AF17)/2)</f>
        <v>1</v>
      </c>
      <c r="AF17" s="20">
        <f>INT((AF15+AF16+AH17)/2)</f>
        <v>0</v>
      </c>
      <c r="AG17" s="33" t="str">
        <f>MID($B8,5,1)</f>
        <v>.</v>
      </c>
      <c r="AH17" s="20">
        <f t="shared" ref="AH17" si="36">INT((AH15+AH16+AI17)/2)</f>
        <v>0</v>
      </c>
      <c r="AI17" s="20">
        <f t="shared" ref="AI17" si="37">INT((AI15+AI16+AJ17)/2)</f>
        <v>0</v>
      </c>
      <c r="AJ17" s="20">
        <f t="shared" ref="AJ17" si="38">INT((AJ15+AJ16+AK17)/2)</f>
        <v>0</v>
      </c>
      <c r="AK17" s="20">
        <f>INT((AK15+AK16+AM17)/2)</f>
        <v>1</v>
      </c>
      <c r="AL17" s="18" t="str">
        <f>MID($B8,10,1)</f>
        <v>.</v>
      </c>
      <c r="AM17" s="20">
        <f t="shared" ref="AM17" si="39">INT((AM15+AM16+AN17)/2)</f>
        <v>1</v>
      </c>
      <c r="AN17" s="20">
        <f t="shared" ref="AN17" si="40">INT((AN15+AN16+AO17)/2)</f>
        <v>0</v>
      </c>
      <c r="AO17" s="20">
        <f t="shared" ref="AO17" si="41">INT((AO15+AO16+AP17)/2)</f>
        <v>0</v>
      </c>
      <c r="AP17" s="20">
        <f>INT((AP15+AP16+AR17)/2)</f>
        <v>1</v>
      </c>
      <c r="AQ17" s="18" t="str">
        <f>MID($B8,15,1)</f>
        <v>.</v>
      </c>
      <c r="AR17" s="20">
        <f t="shared" ref="AR17" si="42">INT((AR15+AR16+AS17)/2)</f>
        <v>1</v>
      </c>
      <c r="AS17" s="20">
        <f t="shared" ref="AS17" si="43">INT((AS15+AS16+AT17)/2)</f>
        <v>1</v>
      </c>
      <c r="AT17" s="20">
        <f t="shared" ref="AT17" si="44">INT((AT15+AT16+AU17)/2)</f>
        <v>1</v>
      </c>
      <c r="AU17" s="20">
        <f>INT((AU15+AU16+AV16)/2)</f>
        <v>0</v>
      </c>
      <c r="AV17" s="20" t="s">
        <v>1</v>
      </c>
    </row>
    <row r="18" spans="5:48" ht="18" x14ac:dyDescent="0.25">
      <c r="E18" s="4"/>
      <c r="F18" s="4"/>
      <c r="AC18" s="21">
        <f t="shared" ref="AC18:AE18" si="45">MOD(AC15+AC16+AD17,2)</f>
        <v>0</v>
      </c>
      <c r="AD18" s="21">
        <f t="shared" si="45"/>
        <v>1</v>
      </c>
      <c r="AE18" s="21">
        <f t="shared" si="45"/>
        <v>0</v>
      </c>
      <c r="AF18" s="21">
        <f>MOD(AF15+AF16+AH17,2)</f>
        <v>1</v>
      </c>
      <c r="AG18" s="33" t="str">
        <f>MID($B9,5,1)</f>
        <v>.</v>
      </c>
      <c r="AH18" s="21">
        <f t="shared" ref="AH18:AJ18" si="46">MOD(AH15+AH16+AI17,2)</f>
        <v>1</v>
      </c>
      <c r="AI18" s="21">
        <f t="shared" si="46"/>
        <v>1</v>
      </c>
      <c r="AJ18" s="21">
        <f t="shared" si="46"/>
        <v>1</v>
      </c>
      <c r="AK18" s="21">
        <f>MOD(AK15+AK16+AM17,2)</f>
        <v>1</v>
      </c>
      <c r="AL18" s="18" t="str">
        <f>MID($B9,10,1)</f>
        <v>.</v>
      </c>
      <c r="AM18" s="21">
        <f t="shared" ref="AM18:AO18" si="47">MOD(AM15+AM16+AN17,2)</f>
        <v>0</v>
      </c>
      <c r="AN18" s="21">
        <f t="shared" si="47"/>
        <v>1</v>
      </c>
      <c r="AO18" s="21">
        <f t="shared" si="47"/>
        <v>1</v>
      </c>
      <c r="AP18" s="21">
        <f>MOD(AP15+AP16+AR17,2)</f>
        <v>1</v>
      </c>
      <c r="AQ18" s="18" t="str">
        <f>MID($B9,15,1)</f>
        <v>.</v>
      </c>
      <c r="AR18" s="21">
        <f t="shared" ref="AR18:AT18" si="48">MOD(AR15+AR16+AS17,2)</f>
        <v>1</v>
      </c>
      <c r="AS18" s="21">
        <f t="shared" si="48"/>
        <v>1</v>
      </c>
      <c r="AT18" s="21">
        <f t="shared" si="48"/>
        <v>0</v>
      </c>
      <c r="AU18" s="21">
        <f>MOD(AU15+AU16+AV16,2)</f>
        <v>1</v>
      </c>
    </row>
    <row r="19" spans="5:48" ht="18" x14ac:dyDescent="0.25">
      <c r="E19" s="4"/>
      <c r="F19" s="4"/>
      <c r="AA19" s="23">
        <v>1</v>
      </c>
      <c r="AB19" s="31" t="s">
        <v>2</v>
      </c>
      <c r="AC19" s="23">
        <v>0</v>
      </c>
      <c r="AD19" s="23">
        <v>1</v>
      </c>
      <c r="AE19" s="23">
        <v>1</v>
      </c>
      <c r="AF19" s="23">
        <v>0</v>
      </c>
      <c r="AH19" s="23">
        <v>1</v>
      </c>
      <c r="AI19" s="23">
        <v>1</v>
      </c>
      <c r="AJ19" s="23">
        <v>0</v>
      </c>
      <c r="AK19" s="23">
        <v>1</v>
      </c>
      <c r="AM19" s="23">
        <v>1</v>
      </c>
      <c r="AN19" s="23">
        <v>1</v>
      </c>
      <c r="AO19" s="23">
        <v>1</v>
      </c>
      <c r="AP19" s="23">
        <v>0</v>
      </c>
      <c r="AR19" s="23">
        <v>1</v>
      </c>
      <c r="AS19" s="23">
        <v>0</v>
      </c>
      <c r="AT19" s="23">
        <v>1</v>
      </c>
      <c r="AU19" s="23">
        <v>1</v>
      </c>
      <c r="AV19" s="31" t="s">
        <v>2</v>
      </c>
    </row>
    <row r="20" spans="5:48" ht="18" x14ac:dyDescent="0.25">
      <c r="E20" s="4"/>
      <c r="F20" s="4"/>
      <c r="AA20" s="23"/>
      <c r="AB20" s="31"/>
      <c r="AC20" s="23">
        <v>1</v>
      </c>
      <c r="AD20" s="23">
        <v>0</v>
      </c>
      <c r="AE20" s="23">
        <v>0</v>
      </c>
      <c r="AF20" s="23">
        <v>0</v>
      </c>
      <c r="AG20" s="30" t="s">
        <v>2</v>
      </c>
      <c r="AH20" s="23">
        <v>0</v>
      </c>
      <c r="AI20" s="23">
        <v>0</v>
      </c>
      <c r="AJ20" s="23">
        <v>0</v>
      </c>
      <c r="AK20" s="23">
        <v>0</v>
      </c>
      <c r="AM20" s="23">
        <v>0</v>
      </c>
      <c r="AN20" s="23">
        <v>0</v>
      </c>
      <c r="AO20" s="23">
        <v>0</v>
      </c>
      <c r="AP20" s="23">
        <v>0</v>
      </c>
      <c r="AQ20" t="s">
        <v>2</v>
      </c>
      <c r="AR20" s="23">
        <v>0</v>
      </c>
      <c r="AS20" s="23">
        <v>0</v>
      </c>
      <c r="AT20" s="23">
        <v>0</v>
      </c>
      <c r="AU20" s="23">
        <v>1</v>
      </c>
      <c r="AV20" s="31"/>
    </row>
    <row r="21" spans="5:48" ht="18" x14ac:dyDescent="0.25">
      <c r="E21" s="4"/>
      <c r="F21" s="4"/>
      <c r="Y21" s="27" t="s">
        <v>9</v>
      </c>
      <c r="AB21" s="23"/>
      <c r="AC21" s="23"/>
      <c r="AD21" s="23"/>
      <c r="AE21" s="23"/>
      <c r="AF21" s="23"/>
      <c r="AH21" s="23"/>
      <c r="AI21" s="23"/>
      <c r="AJ21" s="23"/>
      <c r="AK21" s="23"/>
      <c r="AM21" s="23"/>
      <c r="AN21" s="23"/>
      <c r="AO21" s="23"/>
      <c r="AP21" s="23"/>
      <c r="AR21" s="23"/>
      <c r="AS21" s="23"/>
      <c r="AT21" s="23"/>
      <c r="AU21" s="23"/>
      <c r="AV21" s="23"/>
    </row>
    <row r="22" spans="5:48" ht="18" x14ac:dyDescent="0.25">
      <c r="E22" s="4"/>
      <c r="F22" s="4"/>
      <c r="Y22" s="27">
        <f>X1+X8</f>
        <v>-24445</v>
      </c>
      <c r="Z22" t="str">
        <f>_xlfn.CONCAT(AC25,AD25,AE25,AF25,AG25,AH25,AI25,AJ25,AK25,AL25,AM25,AN25,AO25,AP25,AQ25,AR25,AS25,AT25,AU25)</f>
        <v>1010.0000.1000.0011</v>
      </c>
      <c r="AA22" s="36"/>
      <c r="AC22" s="18" t="str">
        <f>MID($B1,1,1)</f>
        <v>0</v>
      </c>
      <c r="AD22" s="18" t="str">
        <f>MID($B1,2,1)</f>
        <v>0</v>
      </c>
      <c r="AE22" s="18" t="str">
        <f>MID($B1,3,1)</f>
        <v>0</v>
      </c>
      <c r="AF22" s="18" t="str">
        <f>MID($B1,4,1)</f>
        <v>0</v>
      </c>
      <c r="AG22" s="33" t="str">
        <f>MID($B1,5,1)</f>
        <v>.</v>
      </c>
      <c r="AH22" s="18" t="str">
        <f>MID($B1,6,1)</f>
        <v>1</v>
      </c>
      <c r="AI22" s="18" t="str">
        <f>MID($B1,7,1)</f>
        <v>1</v>
      </c>
      <c r="AJ22" s="18" t="str">
        <f>MID($B1,8,1)</f>
        <v>1</v>
      </c>
      <c r="AK22" s="18" t="str">
        <f>MID($B1,9,1)</f>
        <v>0</v>
      </c>
      <c r="AL22" s="18" t="str">
        <f>MID($B1,10,1)</f>
        <v>.</v>
      </c>
      <c r="AM22" s="18" t="str">
        <f>MID($B1,11,1)</f>
        <v>0</v>
      </c>
      <c r="AN22" s="18" t="str">
        <f>MID($B1,1,1)</f>
        <v>0</v>
      </c>
      <c r="AO22" s="18" t="str">
        <f>MID($B1,13,1)</f>
        <v>1</v>
      </c>
      <c r="AP22" s="18" t="str">
        <f>MID($B1,14,1)</f>
        <v>0</v>
      </c>
      <c r="AQ22" s="18" t="str">
        <f>MID($B1,15,1)</f>
        <v>.</v>
      </c>
      <c r="AR22" s="18" t="str">
        <f>MID($B1,16,1)</f>
        <v>0</v>
      </c>
      <c r="AS22" s="18" t="str">
        <f>MID($B1,17,1)</f>
        <v>0</v>
      </c>
      <c r="AT22" s="18" t="str">
        <f>MID($B1,18,1)</f>
        <v>0</v>
      </c>
      <c r="AU22" s="18" t="str">
        <f>MID($B1,19,1)</f>
        <v>1</v>
      </c>
    </row>
    <row r="23" spans="5:48" ht="18" x14ac:dyDescent="0.25">
      <c r="E23" s="4"/>
      <c r="F23" s="4"/>
      <c r="Z23">
        <f>BIN2DEC(LEFT(_xlfn.CONCAT(MID($Z22,1,4),MID($Z22,1+5,4),MID($Z22,1+5+5,4),MID($Z22,1+5+5+5,4)),8))*2^8+BIN2DEC(RIGHT(_xlfn.CONCAT(MID($Z22,1,4),MID($Z22,1+5,4),MID($Z22,1+5+5,4),MID($Z22,1+5+5+5,4)),8))</f>
        <v>41091</v>
      </c>
      <c r="AA23" t="str">
        <f>IF(Z24=Y22,"Calculation is correct","Calculation is not correct")</f>
        <v>Calculation is correct</v>
      </c>
      <c r="AC23" s="18" t="str">
        <f>MID($B8,1,1)</f>
        <v>1</v>
      </c>
      <c r="AD23" s="18" t="str">
        <f>MID($B8,2,1)</f>
        <v>0</v>
      </c>
      <c r="AE23" s="18" t="str">
        <f>MID($B8,3,1)</f>
        <v>0</v>
      </c>
      <c r="AF23" s="18" t="str">
        <f>MID($B8,4,1)</f>
        <v>1</v>
      </c>
      <c r="AG23" s="33" t="str">
        <f>MID($B8,5,1)</f>
        <v>.</v>
      </c>
      <c r="AH23" s="18" t="str">
        <f>MID($B8,6,1)</f>
        <v>0</v>
      </c>
      <c r="AI23" s="18" t="str">
        <f>MID($B8,7,1)</f>
        <v>0</v>
      </c>
      <c r="AJ23" s="18" t="str">
        <f>MID($B8,8,1)</f>
        <v>1</v>
      </c>
      <c r="AK23" s="18" t="str">
        <f>MID($B8,9,1)</f>
        <v>0</v>
      </c>
      <c r="AL23" s="18" t="str">
        <f>MID($B8,10,1)</f>
        <v>.</v>
      </c>
      <c r="AM23" s="18" t="str">
        <f>MID($B8,11,1)</f>
        <v>0</v>
      </c>
      <c r="AN23" s="18" t="str">
        <f>MID($B8,12,1)</f>
        <v>1</v>
      </c>
      <c r="AO23" s="18" t="str">
        <f>MID($B8,13,1)</f>
        <v>1</v>
      </c>
      <c r="AP23" s="18" t="str">
        <f>MID($B8,14,1)</f>
        <v>0</v>
      </c>
      <c r="AQ23" s="18" t="str">
        <f>MID($B8,15,1)</f>
        <v>.</v>
      </c>
      <c r="AR23" s="18" t="str">
        <f>MID($B8,16,1)</f>
        <v>0</v>
      </c>
      <c r="AS23" s="18" t="str">
        <f>MID($B8,17,1)</f>
        <v>0</v>
      </c>
      <c r="AT23" s="18" t="str">
        <f>MID($B8,18,1)</f>
        <v>1</v>
      </c>
      <c r="AU23" s="18" t="str">
        <f>MID($B8,19,1)</f>
        <v>0</v>
      </c>
    </row>
    <row r="24" spans="5:48" ht="18" x14ac:dyDescent="0.25">
      <c r="E24" s="4"/>
      <c r="F24" s="4"/>
      <c r="Z24" s="25">
        <f>LEFT(_xlfn.CONCAT(AC25,AD25,AE25,AF25,AH25,AI25,AJ25,AK25,AM25,AN25,AO25,AP25,AR25,AS25,AT25,AU25))*-32768 + HEX2DEC(BIN2HEX(MID(_xlfn.CONCAT(AC25,AD25,AE25,AF25,AH25,AI25,AJ25,AK25,AM25,AN25,AO25,AP25,AR25,AS25,AT25,AU25),2,7),2) &amp; BIN2HEX(MID(_xlfn.CONCAT(AC25,AD25,AE25,AF25,AH25,AI25,AJ25,AK25,AM25,AN25,AO25,AP25,AR25,AS25,AT25,AU25),9,8),2))</f>
        <v>-24445</v>
      </c>
      <c r="AB24" s="20"/>
      <c r="AC24" s="20">
        <f>INT((AC22+AC23+AD24)/2)</f>
        <v>0</v>
      </c>
      <c r="AD24" s="20">
        <f>INT((AD22+AD23+AE24)/2)</f>
        <v>0</v>
      </c>
      <c r="AE24" s="20">
        <f>INT((AE22+AE23+AF24)/2)</f>
        <v>0</v>
      </c>
      <c r="AF24" s="20">
        <f>INT((AF22+AF23+AH24)/2)</f>
        <v>1</v>
      </c>
      <c r="AG24" s="33" t="str">
        <f>MID($B18,5,1)</f>
        <v/>
      </c>
      <c r="AH24" s="20">
        <f>INT((AH22+AH23+AI24)/2)</f>
        <v>1</v>
      </c>
      <c r="AI24" s="20">
        <f>INT((AI22+AI23+AJ24)/2)</f>
        <v>1</v>
      </c>
      <c r="AJ24" s="20">
        <f>INT((AJ22+AJ23+AK24)/2)</f>
        <v>1</v>
      </c>
      <c r="AK24" s="20">
        <f>INT((AK22+AK23+AM24)/2)</f>
        <v>0</v>
      </c>
      <c r="AL24" s="18" t="str">
        <f>MID($B18,10,1)</f>
        <v/>
      </c>
      <c r="AM24" s="20">
        <f>INT((AM22+AM23+AN24)/2)</f>
        <v>0</v>
      </c>
      <c r="AN24" s="20">
        <f>INT((AN22+AN23+AO24)/2)</f>
        <v>1</v>
      </c>
      <c r="AO24" s="20">
        <f>INT((AO22+AO23+AP24)/2)</f>
        <v>1</v>
      </c>
      <c r="AP24" s="20">
        <f>INT((AP22+AP23+AR24)/2)</f>
        <v>0</v>
      </c>
      <c r="AQ24" s="18" t="str">
        <f>MID($B18,15,1)</f>
        <v/>
      </c>
      <c r="AR24" s="20">
        <f>INT((AR22+AR23+AS24)/2)</f>
        <v>0</v>
      </c>
      <c r="AS24" s="20">
        <f>INT((AS22+AS23+AT24)/2)</f>
        <v>0</v>
      </c>
      <c r="AT24" s="20">
        <f>INT((AT22+AT23+AU24)/2)</f>
        <v>0</v>
      </c>
      <c r="AU24" s="20">
        <f>INT((AU22+AU23+AV28)/2)</f>
        <v>0</v>
      </c>
      <c r="AV24" s="20" t="s">
        <v>1</v>
      </c>
    </row>
    <row r="25" spans="5:48" ht="18" x14ac:dyDescent="0.25">
      <c r="E25" s="4"/>
      <c r="F25" s="4"/>
      <c r="Z25" s="2"/>
      <c r="AC25" s="21">
        <f>MOD(AC22+AC23+AD24,2)</f>
        <v>1</v>
      </c>
      <c r="AD25" s="21">
        <f>MOD(AD22+AD23+AE24,2)</f>
        <v>0</v>
      </c>
      <c r="AE25" s="21">
        <f>MOD(AE22+AE23+AF24,2)</f>
        <v>1</v>
      </c>
      <c r="AF25" s="21">
        <f>MOD(AF22+AF23+AH24,2)</f>
        <v>0</v>
      </c>
      <c r="AG25" s="33" t="s">
        <v>2</v>
      </c>
      <c r="AH25" s="21">
        <f>MOD(AH22+AH23+AI24,2)</f>
        <v>0</v>
      </c>
      <c r="AI25" s="21">
        <f>MOD(AI22+AI23+AJ24,2)</f>
        <v>0</v>
      </c>
      <c r="AJ25" s="21">
        <f>MOD(AJ22+AJ23+AK24,2)</f>
        <v>0</v>
      </c>
      <c r="AK25" s="21">
        <f>MOD(AK22+AK23+AM24,2)</f>
        <v>0</v>
      </c>
      <c r="AL25" s="18" t="s">
        <v>2</v>
      </c>
      <c r="AM25" s="21">
        <f>MOD(AM22+AM23+AN24,2)</f>
        <v>1</v>
      </c>
      <c r="AN25" s="21">
        <f>MOD(AN22+AN23+AO24,2)</f>
        <v>0</v>
      </c>
      <c r="AO25" s="21">
        <f>MOD(AO22+AO23+AP24,2)</f>
        <v>0</v>
      </c>
      <c r="AP25" s="21">
        <f>MOD(AP22+AP23+AR24,2)</f>
        <v>0</v>
      </c>
      <c r="AQ25" s="18" t="s">
        <v>2</v>
      </c>
      <c r="AR25" s="21">
        <f>MOD(AR22+AR23+AS24,2)</f>
        <v>0</v>
      </c>
      <c r="AS25" s="21">
        <f>MOD(AS22+AS23+AT24,2)</f>
        <v>0</v>
      </c>
      <c r="AT25" s="21">
        <f>MOD(AT22+AT23+AU24,2)</f>
        <v>1</v>
      </c>
      <c r="AU25" s="21">
        <f>MOD(AU22+AU23+AV28,2)</f>
        <v>1</v>
      </c>
    </row>
    <row r="26" spans="5:48" ht="18" x14ac:dyDescent="0.25">
      <c r="E26" s="4"/>
      <c r="F26" s="4"/>
      <c r="Y26" s="27" t="s">
        <v>12</v>
      </c>
    </row>
    <row r="27" spans="5:48" ht="18" x14ac:dyDescent="0.2">
      <c r="Y27" s="27">
        <f>X7+X8</f>
        <v>-31679</v>
      </c>
      <c r="Z27" t="str">
        <f>_xlfn.CONCAT(AC30,AD30,AE30,AF30,AG30,AH30,AI30,AJ30,AK30,AL30,AM30,AN30,AO30,AP30,AQ30,AR30,AS30,AT30,AU30)</f>
        <v>1000.0100.0100.0001</v>
      </c>
      <c r="AA27" s="36"/>
      <c r="AC27" s="18" t="str">
        <f>MID($B7,1,1)</f>
        <v>1</v>
      </c>
      <c r="AD27" s="18" t="str">
        <f>MID($B7,2,1)</f>
        <v>1</v>
      </c>
      <c r="AE27" s="18" t="str">
        <f>MID($B7,3,1)</f>
        <v>1</v>
      </c>
      <c r="AF27" s="18" t="str">
        <f>MID($B7,4,1)</f>
        <v>1</v>
      </c>
      <c r="AG27" s="33" t="str">
        <f>MID($B7,5,1)</f>
        <v>.</v>
      </c>
      <c r="AH27" s="18" t="str">
        <f>MID($B7,6,1)</f>
        <v>0</v>
      </c>
      <c r="AI27" s="18" t="str">
        <f>MID($B7,7,1)</f>
        <v>0</v>
      </c>
      <c r="AJ27" s="18" t="str">
        <f>MID($B7,8,1)</f>
        <v>0</v>
      </c>
      <c r="AK27" s="18" t="str">
        <f>MID($B7,9,1)</f>
        <v>1</v>
      </c>
      <c r="AL27" s="18" t="str">
        <f>MID($B7,10,1)</f>
        <v>.</v>
      </c>
      <c r="AM27" s="18" t="str">
        <f>MID($B7,11,1)</f>
        <v>1</v>
      </c>
      <c r="AN27" s="18" t="str">
        <f>MID($B7,1,1)</f>
        <v>1</v>
      </c>
      <c r="AO27" s="18" t="str">
        <f>MID($B7,13,1)</f>
        <v>0</v>
      </c>
      <c r="AP27" s="18" t="str">
        <f>MID($B7,14,1)</f>
        <v>1</v>
      </c>
      <c r="AQ27" s="18" t="str">
        <f>MID($B7,15,1)</f>
        <v>.</v>
      </c>
      <c r="AR27" s="18" t="str">
        <f>MID($B7,16,1)</f>
        <v>1</v>
      </c>
      <c r="AS27" s="18" t="str">
        <f>MID($B7,17,1)</f>
        <v>1</v>
      </c>
      <c r="AT27" s="18" t="str">
        <f>MID($B7,18,1)</f>
        <v>1</v>
      </c>
      <c r="AU27" s="18" t="str">
        <f>MID($B7,19,1)</f>
        <v>1</v>
      </c>
    </row>
    <row r="28" spans="5:48" ht="18" x14ac:dyDescent="0.25">
      <c r="E28" s="4"/>
      <c r="F28" s="4"/>
      <c r="Z28">
        <f>BIN2DEC(LEFT(_xlfn.CONCAT(MID($Z27,1,4),MID($Z27,1+5,4),MID($Z27,1+5+5,4),MID($Z27,1+5+5+5,4)),8))*2^8+BIN2DEC(RIGHT(_xlfn.CONCAT(MID($Z27,1,4),MID($Z27,1+5,4),MID($Z27,1+5+5,4),MID($Z27,1+5+5+5,4)),8))</f>
        <v>33857</v>
      </c>
      <c r="AA28" t="str">
        <f>IF(Z29=Y27,"Calculation is correct","Calculation is not correct")</f>
        <v>Calculation is correct</v>
      </c>
      <c r="AC28" s="18" t="str">
        <f>MID($B8,1,1)</f>
        <v>1</v>
      </c>
      <c r="AD28" s="18" t="str">
        <f>MID($B8,2,1)</f>
        <v>0</v>
      </c>
      <c r="AE28" s="18" t="str">
        <f>MID($B8,3,1)</f>
        <v>0</v>
      </c>
      <c r="AF28" s="18" t="str">
        <f>MID($B8,4,1)</f>
        <v>1</v>
      </c>
      <c r="AG28" s="33" t="str">
        <f>MID($B8,5,1)</f>
        <v>.</v>
      </c>
      <c r="AH28" s="18" t="str">
        <f>MID($B8,6,1)</f>
        <v>0</v>
      </c>
      <c r="AI28" s="18" t="str">
        <f>MID($B8,7,1)</f>
        <v>0</v>
      </c>
      <c r="AJ28" s="18" t="str">
        <f>MID($B8,8,1)</f>
        <v>1</v>
      </c>
      <c r="AK28" s="18" t="str">
        <f>MID($B8,9,1)</f>
        <v>0</v>
      </c>
      <c r="AL28" s="18" t="str">
        <f>MID($B8,10,1)</f>
        <v>.</v>
      </c>
      <c r="AM28" s="18" t="str">
        <f>MID($B8,11,1)</f>
        <v>0</v>
      </c>
      <c r="AN28" s="18" t="str">
        <f>MID($B8,12,1)</f>
        <v>1</v>
      </c>
      <c r="AO28" s="18" t="str">
        <f>MID($B8,13,1)</f>
        <v>1</v>
      </c>
      <c r="AP28" s="18" t="str">
        <f>MID($B8,14,1)</f>
        <v>0</v>
      </c>
      <c r="AQ28" s="18" t="str">
        <f>MID($B8,15,1)</f>
        <v>.</v>
      </c>
      <c r="AR28" s="18" t="str">
        <f>MID($B8,16,1)</f>
        <v>0</v>
      </c>
      <c r="AS28" s="18" t="str">
        <f>MID($B8,17,1)</f>
        <v>0</v>
      </c>
      <c r="AT28" s="18" t="str">
        <f>MID($B8,18,1)</f>
        <v>1</v>
      </c>
      <c r="AU28" s="18" t="str">
        <f>MID($B8,19,1)</f>
        <v>0</v>
      </c>
    </row>
    <row r="29" spans="5:48" ht="18" x14ac:dyDescent="0.2">
      <c r="Z29" s="25">
        <f>LEFT(_xlfn.CONCAT(AC30,AD30,AE30,AF30,AH30,AI30,AJ30,AK30,AM30,AN30,AO30,AP30,AR30,AS30,AT30,AU30))*-32768 + HEX2DEC(BIN2HEX(MID(_xlfn.CONCAT(AC30,AD30,AE30,AF30,AH30,AI30,AJ30,AK30,AM30,AN30,AO30,AP30,AR30,AS30,AT30,AU30),2,7),2) &amp; BIN2HEX(MID(_xlfn.CONCAT(AC30,AD30,AE30,AF30,AH30,AI30,AJ30,AK30,AM30,AN30,AO30,AP30,AR30,AS30,AT30,AU30),9,8),2))</f>
        <v>-31679</v>
      </c>
      <c r="AB29" s="20"/>
      <c r="AC29" s="20">
        <f>INT((AC27+AC28+AD29)/2)</f>
        <v>1</v>
      </c>
      <c r="AD29" s="20">
        <f>INT((AD27+AD28+AE29)/2)</f>
        <v>1</v>
      </c>
      <c r="AE29" s="20">
        <f>INT((AE27+AE28+AF29)/2)</f>
        <v>1</v>
      </c>
      <c r="AF29" s="20">
        <f>INT((AF27+AF28+AH29)/2)</f>
        <v>1</v>
      </c>
      <c r="AG29" s="33" t="str">
        <f>MID($B25,5,1)</f>
        <v/>
      </c>
      <c r="AH29" s="20">
        <f>INT((AH27+AH28+AI29)/2)</f>
        <v>0</v>
      </c>
      <c r="AI29" s="20">
        <f>INT((AI27+AI28+AJ29)/2)</f>
        <v>0</v>
      </c>
      <c r="AJ29" s="20">
        <f>INT((AJ27+AJ28+AK29)/2)</f>
        <v>1</v>
      </c>
      <c r="AK29" s="20">
        <f>INT((AK27+AK28+AM29)/2)</f>
        <v>1</v>
      </c>
      <c r="AL29" s="18" t="str">
        <f>MID($B25,10,1)</f>
        <v/>
      </c>
      <c r="AM29" s="20">
        <f>INT((AM27+AM28+AN29)/2)</f>
        <v>1</v>
      </c>
      <c r="AN29" s="20">
        <f>INT((AN27+AN28+AO29)/2)</f>
        <v>1</v>
      </c>
      <c r="AO29" s="20">
        <f>INT((AO27+AO28+AP29)/2)</f>
        <v>1</v>
      </c>
      <c r="AP29" s="20">
        <f>INT((AP27+AP28+AR29)/2)</f>
        <v>1</v>
      </c>
      <c r="AQ29" s="18" t="str">
        <f>MID($B25,15,1)</f>
        <v/>
      </c>
      <c r="AR29" s="20">
        <f>INT((AR27+AR28+AS29)/2)</f>
        <v>1</v>
      </c>
      <c r="AS29" s="20">
        <f>INT((AS27+AS28+AT29)/2)</f>
        <v>1</v>
      </c>
      <c r="AT29" s="20">
        <f>INT((AT27+AT28+AU29)/2)</f>
        <v>1</v>
      </c>
      <c r="AU29" s="20">
        <f>INT((AU27+AU28+AV33)/2)</f>
        <v>0</v>
      </c>
      <c r="AV29" s="20" t="s">
        <v>1</v>
      </c>
    </row>
    <row r="30" spans="5:48" ht="18" x14ac:dyDescent="0.25">
      <c r="Z30" s="2"/>
      <c r="AC30" s="21">
        <f>MOD(AC27+AC28+AD29,2)</f>
        <v>1</v>
      </c>
      <c r="AD30" s="21">
        <f>MOD(AD27+AD28+AE29,2)</f>
        <v>0</v>
      </c>
      <c r="AE30" s="21">
        <f>MOD(AE27+AE28+AF29,2)</f>
        <v>0</v>
      </c>
      <c r="AF30" s="21">
        <f>MOD(AF27+AF28+AH29,2)</f>
        <v>0</v>
      </c>
      <c r="AG30" s="33" t="s">
        <v>2</v>
      </c>
      <c r="AH30" s="21">
        <f>MOD(AH27+AH28+AI29,2)</f>
        <v>0</v>
      </c>
      <c r="AI30" s="21">
        <f>MOD(AI27+AI28+AJ29,2)</f>
        <v>1</v>
      </c>
      <c r="AJ30" s="21">
        <f>MOD(AJ27+AJ28+AK29,2)</f>
        <v>0</v>
      </c>
      <c r="AK30" s="21">
        <f>MOD(AK27+AK28+AM29,2)</f>
        <v>0</v>
      </c>
      <c r="AL30" s="18" t="s">
        <v>2</v>
      </c>
      <c r="AM30" s="21">
        <f>MOD(AM27+AM28+AN29,2)</f>
        <v>0</v>
      </c>
      <c r="AN30" s="21">
        <f>MOD(AN27+AN28+AO29,2)</f>
        <v>1</v>
      </c>
      <c r="AO30" s="21">
        <f>MOD(AO27+AO28+AP29,2)</f>
        <v>0</v>
      </c>
      <c r="AP30" s="21">
        <f>MOD(AP27+AP28+AR29,2)</f>
        <v>0</v>
      </c>
      <c r="AQ30" s="18" t="s">
        <v>2</v>
      </c>
      <c r="AR30" s="21">
        <f>MOD(AR27+AR28+AS29,2)</f>
        <v>0</v>
      </c>
      <c r="AS30" s="21">
        <f>MOD(AS27+AS28+AT29,2)</f>
        <v>0</v>
      </c>
      <c r="AT30" s="21">
        <f>MOD(AT27+AT28+AU29,2)</f>
        <v>0</v>
      </c>
      <c r="AU30" s="21">
        <f>MOD(AU27+AU28+AV33,2)</f>
        <v>1</v>
      </c>
    </row>
    <row r="32" spans="5:48" x14ac:dyDescent="0.2">
      <c r="Y32" s="27" t="s">
        <v>14</v>
      </c>
    </row>
    <row r="33" spans="25:52" ht="18" customHeight="1" x14ac:dyDescent="0.2">
      <c r="Y33" s="27">
        <f>X8+X9</f>
        <v>-59741</v>
      </c>
      <c r="Z33" t="str">
        <f>_xlfn.CONCAT(AC36,AD36,AE36,AF36,AG36,AH36,AI36,AJ36,AK36,AL36,AM36,AN36,AO36,AP36,AQ36,AR36,AS36,AT36,AU36)</f>
        <v>0001.0110.1010.0011</v>
      </c>
      <c r="AA33" s="36"/>
      <c r="AC33" s="18" t="str">
        <f>MID($B8,1,1)</f>
        <v>1</v>
      </c>
      <c r="AD33" s="18" t="str">
        <f>MID($B8,2,1)</f>
        <v>0</v>
      </c>
      <c r="AE33" s="18" t="str">
        <f>MID($B8,3,1)</f>
        <v>0</v>
      </c>
      <c r="AF33" s="18" t="str">
        <f>MID($B8,4,1)</f>
        <v>1</v>
      </c>
      <c r="AG33" s="33" t="str">
        <f>MID($B8,5,1)</f>
        <v>.</v>
      </c>
      <c r="AH33" s="18" t="str">
        <f>MID($B8,6,1)</f>
        <v>0</v>
      </c>
      <c r="AI33" s="18" t="str">
        <f>MID($B8,7,1)</f>
        <v>0</v>
      </c>
      <c r="AJ33" s="18" t="str">
        <f>MID($B8,8,1)</f>
        <v>1</v>
      </c>
      <c r="AK33" s="18" t="str">
        <f>MID($B8,9,1)</f>
        <v>0</v>
      </c>
      <c r="AL33" s="18" t="str">
        <f>MID($B8,10,1)</f>
        <v>.</v>
      </c>
      <c r="AM33" s="18" t="str">
        <f>MID($B8,11,1)</f>
        <v>0</v>
      </c>
      <c r="AN33" s="18" t="str">
        <f>MID($B8,1,1)</f>
        <v>1</v>
      </c>
      <c r="AO33" s="18" t="str">
        <f>MID($B8,13,1)</f>
        <v>1</v>
      </c>
      <c r="AP33" s="18" t="str">
        <f>MID($B8,14,1)</f>
        <v>0</v>
      </c>
      <c r="AQ33" s="18" t="str">
        <f>MID($B8,15,1)</f>
        <v>.</v>
      </c>
      <c r="AR33" s="18" t="str">
        <f>MID($B8,16,1)</f>
        <v>0</v>
      </c>
      <c r="AS33" s="18" t="str">
        <f>MID($B8,17,1)</f>
        <v>0</v>
      </c>
      <c r="AT33" s="18" t="str">
        <f>MID($B8,18,1)</f>
        <v>1</v>
      </c>
      <c r="AU33" s="18" t="str">
        <f>MID($B8,19,1)</f>
        <v>0</v>
      </c>
      <c r="AX33" s="37" t="s">
        <v>16</v>
      </c>
      <c r="AY33" s="37"/>
      <c r="AZ33" s="37"/>
    </row>
    <row r="34" spans="25:52" ht="18" x14ac:dyDescent="0.2">
      <c r="Z34">
        <f>BIN2DEC(LEFT(_xlfn.CONCAT(MID($Z33,1,4),MID($Z33,1+5,4),MID($Z33,1+5+5,4),MID($Z33,1+5+5+5,4)),8))*2^8+BIN2DEC(RIGHT(_xlfn.CONCAT(MID($Z33,1,4),MID($Z33,1+5,4),MID($Z33,1+5+5,4),MID($Z33,1+5+5+5,4)),8))</f>
        <v>5795</v>
      </c>
      <c r="AA34" t="str">
        <f>IF(Z35=Y33,"Calculation is correct","Calculation is not correct")</f>
        <v>Calculation is not correct</v>
      </c>
      <c r="AC34" s="18" t="str">
        <f>MID($B9,1,1)</f>
        <v>1</v>
      </c>
      <c r="AD34" s="18" t="str">
        <f>MID($B9,2,1)</f>
        <v>0</v>
      </c>
      <c r="AE34" s="18" t="str">
        <f>MID($B9,3,1)</f>
        <v>0</v>
      </c>
      <c r="AF34" s="18" t="str">
        <f>MID($B9,4,1)</f>
        <v>0</v>
      </c>
      <c r="AG34" s="33" t="str">
        <f>MID($B9,5,1)</f>
        <v>.</v>
      </c>
      <c r="AH34" s="18" t="str">
        <f>MID($B9,6,1)</f>
        <v>0</v>
      </c>
      <c r="AI34" s="18" t="str">
        <f>MID($B9,7,1)</f>
        <v>1</v>
      </c>
      <c r="AJ34" s="18" t="str">
        <f>MID($B9,8,1)</f>
        <v>0</v>
      </c>
      <c r="AK34" s="18" t="str">
        <f>MID($B9,9,1)</f>
        <v>0</v>
      </c>
      <c r="AL34" s="18" t="str">
        <f>MID($B9,10,1)</f>
        <v>.</v>
      </c>
      <c r="AM34" s="18" t="str">
        <f>MID($B9,11,1)</f>
        <v>0</v>
      </c>
      <c r="AN34" s="18" t="str">
        <f>MID($B9,12,1)</f>
        <v>1</v>
      </c>
      <c r="AO34" s="18" t="str">
        <f>MID($B9,13,1)</f>
        <v>0</v>
      </c>
      <c r="AP34" s="18" t="str">
        <f>MID($B9,14,1)</f>
        <v>0</v>
      </c>
      <c r="AQ34" s="18" t="str">
        <f>MID($B9,15,1)</f>
        <v>.</v>
      </c>
      <c r="AR34" s="18" t="str">
        <f>MID($B9,16,1)</f>
        <v>0</v>
      </c>
      <c r="AS34" s="18" t="str">
        <f>MID($B9,17,1)</f>
        <v>0</v>
      </c>
      <c r="AT34" s="18" t="str">
        <f>MID($B9,18,1)</f>
        <v>0</v>
      </c>
      <c r="AU34" s="18" t="str">
        <f>MID($B9,19,1)</f>
        <v>1</v>
      </c>
      <c r="AX34" s="37"/>
      <c r="AY34" s="37"/>
      <c r="AZ34" s="37"/>
    </row>
    <row r="35" spans="25:52" ht="18" x14ac:dyDescent="0.2">
      <c r="Z35" s="25">
        <f>LEFT(_xlfn.CONCAT(AC36,AD36,AE36,AF36,AH36,AI36,AJ36,AK36,AM36,AN36,AO36,AP36,AR36,AS36,AT36,AU36))*-32768 + HEX2DEC(BIN2HEX(MID(_xlfn.CONCAT(AC36,AD36,AE36,AF36,AH36,AI36,AJ36,AK36,AM36,AN36,AO36,AP36,AR36,AS36,AT36,AU36),2,7),2) &amp; BIN2HEX(MID(_xlfn.CONCAT(AC36,AD36,AE36,AF36,AH36,AI36,AJ36,AK36,AM36,AN36,AO36,AP36,AR36,AS36,AT36,AU36),9,8),2))</f>
        <v>5795</v>
      </c>
      <c r="AB35" s="20"/>
      <c r="AC35" s="20">
        <f>INT((AC33+AC34+AD35)/2)</f>
        <v>1</v>
      </c>
      <c r="AD35" s="20">
        <f>INT((AD33+AD34+AE35)/2)</f>
        <v>0</v>
      </c>
      <c r="AE35" s="20">
        <f>INT((AE33+AE34+AF35)/2)</f>
        <v>0</v>
      </c>
      <c r="AF35" s="20">
        <f>INT((AF33+AF34+AH35)/2)</f>
        <v>0</v>
      </c>
      <c r="AG35" s="33" t="str">
        <f>MID($B31,5,1)</f>
        <v/>
      </c>
      <c r="AH35" s="20">
        <f>INT((AH33+AH34+AI35)/2)</f>
        <v>0</v>
      </c>
      <c r="AI35" s="20">
        <f>INT((AI33+AI34+AJ35)/2)</f>
        <v>0</v>
      </c>
      <c r="AJ35" s="20">
        <f>INT((AJ33+AJ34+AK35)/2)</f>
        <v>0</v>
      </c>
      <c r="AK35" s="20">
        <f>INT((AK33+AK34+AM35)/2)</f>
        <v>0</v>
      </c>
      <c r="AL35" s="18" t="str">
        <f>MID($B31,10,1)</f>
        <v/>
      </c>
      <c r="AM35" s="20">
        <f>INT((AM33+AM34+AN35)/2)</f>
        <v>0</v>
      </c>
      <c r="AN35" s="20">
        <f>INT((AN33+AN34+AO35)/2)</f>
        <v>1</v>
      </c>
      <c r="AO35" s="20">
        <f>INT((AO33+AO34+AP35)/2)</f>
        <v>0</v>
      </c>
      <c r="AP35" s="20">
        <f>INT((AP33+AP34+AR35)/2)</f>
        <v>0</v>
      </c>
      <c r="AQ35" s="18" t="str">
        <f>MID($B31,15,1)</f>
        <v/>
      </c>
      <c r="AR35" s="20">
        <f>INT((AR33+AR34+AS35)/2)</f>
        <v>0</v>
      </c>
      <c r="AS35" s="20">
        <f>INT((AS33+AS34+AT35)/2)</f>
        <v>0</v>
      </c>
      <c r="AT35" s="20">
        <f>INT((AT33+AT34+AU35)/2)</f>
        <v>0</v>
      </c>
      <c r="AU35" s="20">
        <f>INT((AU33+AU34+AV39)/2)</f>
        <v>0</v>
      </c>
      <c r="AV35" s="20" t="s">
        <v>1</v>
      </c>
      <c r="AX35" s="37"/>
      <c r="AY35" s="37"/>
      <c r="AZ35" s="37"/>
    </row>
    <row r="36" spans="25:52" ht="18" x14ac:dyDescent="0.25">
      <c r="Z36" s="2"/>
      <c r="AC36" s="21">
        <f>MOD(AC33+AC34+AD35,2)</f>
        <v>0</v>
      </c>
      <c r="AD36" s="21">
        <f>MOD(AD33+AD34+AE35,2)</f>
        <v>0</v>
      </c>
      <c r="AE36" s="21">
        <f>MOD(AE33+AE34+AF35,2)</f>
        <v>0</v>
      </c>
      <c r="AF36" s="21">
        <f>MOD(AF33+AF34+AH35,2)</f>
        <v>1</v>
      </c>
      <c r="AG36" s="33" t="s">
        <v>2</v>
      </c>
      <c r="AH36" s="21">
        <f>MOD(AH33+AH34+AI35,2)</f>
        <v>0</v>
      </c>
      <c r="AI36" s="21">
        <f>MOD(AI33+AI34+AJ35,2)</f>
        <v>1</v>
      </c>
      <c r="AJ36" s="21">
        <f>MOD(AJ33+AJ34+AK35,2)</f>
        <v>1</v>
      </c>
      <c r="AK36" s="21">
        <f>MOD(AK33+AK34+AM35,2)</f>
        <v>0</v>
      </c>
      <c r="AL36" s="18" t="s">
        <v>2</v>
      </c>
      <c r="AM36" s="21">
        <f>MOD(AM33+AM34+AN35,2)</f>
        <v>1</v>
      </c>
      <c r="AN36" s="21">
        <f>MOD(AN33+AN34+AO35,2)</f>
        <v>0</v>
      </c>
      <c r="AO36" s="21">
        <f>MOD(AO33+AO34+AP35,2)</f>
        <v>1</v>
      </c>
      <c r="AP36" s="21">
        <f>MOD(AP33+AP34+AR35,2)</f>
        <v>0</v>
      </c>
      <c r="AQ36" s="18" t="s">
        <v>2</v>
      </c>
      <c r="AR36" s="21">
        <f>MOD(AR33+AR34+AS35,2)</f>
        <v>0</v>
      </c>
      <c r="AS36" s="21">
        <f>MOD(AS33+AS34+AT35,2)</f>
        <v>0</v>
      </c>
      <c r="AT36" s="21">
        <f>MOD(AT33+AT34+AU35,2)</f>
        <v>1</v>
      </c>
      <c r="AU36" s="21">
        <f>MOD(AU33+AU34+AV39,2)</f>
        <v>1</v>
      </c>
      <c r="AX36" s="37"/>
      <c r="AY36" s="37"/>
      <c r="AZ36" s="37"/>
    </row>
    <row r="37" spans="25:52" x14ac:dyDescent="0.2">
      <c r="AA37" s="23">
        <v>1</v>
      </c>
      <c r="AB37" s="31" t="s">
        <v>2</v>
      </c>
      <c r="AC37" s="32">
        <v>0</v>
      </c>
      <c r="AD37" s="32">
        <v>0</v>
      </c>
      <c r="AE37" s="32">
        <v>0</v>
      </c>
      <c r="AF37" s="32">
        <v>0</v>
      </c>
      <c r="AG37" s="35" t="s">
        <v>2</v>
      </c>
      <c r="AH37" s="32">
        <v>1</v>
      </c>
      <c r="AI37" s="32">
        <v>0</v>
      </c>
      <c r="AJ37" s="32">
        <v>1</v>
      </c>
      <c r="AK37" s="32">
        <v>0</v>
      </c>
      <c r="AL37" s="32" t="s">
        <v>2</v>
      </c>
      <c r="AM37" s="32">
        <v>1</v>
      </c>
      <c r="AN37" s="32">
        <v>1</v>
      </c>
      <c r="AO37" s="32">
        <v>0</v>
      </c>
      <c r="AP37" s="32">
        <v>0</v>
      </c>
      <c r="AQ37" s="32" t="s">
        <v>2</v>
      </c>
      <c r="AR37" s="32">
        <v>0</v>
      </c>
      <c r="AS37" s="32">
        <v>0</v>
      </c>
      <c r="AT37" s="32">
        <v>1</v>
      </c>
      <c r="AU37" s="32">
        <v>1</v>
      </c>
      <c r="AV37" s="31" t="s">
        <v>2</v>
      </c>
      <c r="AX37" s="37"/>
      <c r="AY37" s="37"/>
      <c r="AZ37" s="37"/>
    </row>
    <row r="38" spans="25:52" x14ac:dyDescent="0.2">
      <c r="Y38" s="27" t="s">
        <v>15</v>
      </c>
      <c r="AX38" s="37"/>
      <c r="AY38" s="37"/>
      <c r="AZ38" s="37"/>
    </row>
    <row r="39" spans="25:52" ht="18" x14ac:dyDescent="0.2">
      <c r="Y39" s="27">
        <f>X11+X3</f>
        <v>7234</v>
      </c>
      <c r="Z39" t="str">
        <f>_xlfn.CONCAT(AC42,AD42,AE42,AF42,AG42,AH42,AI42,AJ42,AK42,AL42,AM42,AN42,AO42,AP42,AQ42,AR42,AS42,AT42,AU42)</f>
        <v>0001.1100.0100.0010</v>
      </c>
      <c r="AA39" s="36"/>
      <c r="AC39" s="18" t="str">
        <f>MID($B11,1,1)</f>
        <v>1</v>
      </c>
      <c r="AD39" s="18" t="str">
        <f>MID($B11,2,1)</f>
        <v>0</v>
      </c>
      <c r="AE39" s="18" t="str">
        <f>MID($B11,3,1)</f>
        <v>1</v>
      </c>
      <c r="AF39" s="18" t="str">
        <f>MID($B11,4,1)</f>
        <v>0</v>
      </c>
      <c r="AG39" s="33" t="str">
        <f>MID($B11,5,1)</f>
        <v>.</v>
      </c>
      <c r="AH39" s="18" t="str">
        <f>MID($B11,6,1)</f>
        <v>0</v>
      </c>
      <c r="AI39" s="18" t="str">
        <f>MID($B11,7,1)</f>
        <v>0</v>
      </c>
      <c r="AJ39" s="18" t="str">
        <f>MID($B11,8,1)</f>
        <v>0</v>
      </c>
      <c r="AK39" s="18" t="str">
        <f>MID($B11,9,1)</f>
        <v>0</v>
      </c>
      <c r="AL39" s="18" t="str">
        <f>MID($B11,10,1)</f>
        <v>.</v>
      </c>
      <c r="AM39" s="18" t="str">
        <f>MID($B11,11,1)</f>
        <v>1</v>
      </c>
      <c r="AN39" s="18" t="str">
        <f>MID($B11,12,1)</f>
        <v>0</v>
      </c>
      <c r="AO39" s="18" t="str">
        <f>MID($B11,13,1)</f>
        <v>0</v>
      </c>
      <c r="AP39" s="18" t="str">
        <f>MID($B11,14,1)</f>
        <v>0</v>
      </c>
      <c r="AQ39" s="18" t="str">
        <f>MID($B11,15,1)</f>
        <v>.</v>
      </c>
      <c r="AR39" s="18" t="str">
        <f>MID($B11,16,1)</f>
        <v>0</v>
      </c>
      <c r="AS39" s="18" t="str">
        <f>MID($B11,17,1)</f>
        <v>0</v>
      </c>
      <c r="AT39" s="18" t="str">
        <f>MID($B11,18,1)</f>
        <v>1</v>
      </c>
      <c r="AU39" s="18" t="str">
        <f>MID($B11,19,1)</f>
        <v>1</v>
      </c>
    </row>
    <row r="40" spans="25:52" ht="18" x14ac:dyDescent="0.2">
      <c r="Z40">
        <f>BIN2DEC(LEFT(_xlfn.CONCAT(MID($Z39,1,4),MID($Z39,1+5,4),MID($Z39,1+5+5,4),MID($Z39,1+5+5+5,4)),8))*2^8+BIN2DEC(RIGHT(_xlfn.CONCAT(MID($Z39,1,4),MID($Z39,1+5,4),MID($Z39,1+5+5,4),MID($Z39,1+5+5+5,4)),8))</f>
        <v>7234</v>
      </c>
      <c r="AA40" t="str">
        <f>IF(Z41=Y39,"Calculation is correct","Calculation is not correct")</f>
        <v>Calculation is correct</v>
      </c>
      <c r="AC40" s="18" t="str">
        <f>MID($B3,1,1)</f>
        <v>0</v>
      </c>
      <c r="AD40" s="18" t="str">
        <f>MID($B3,2,1)</f>
        <v>1</v>
      </c>
      <c r="AE40" s="18" t="str">
        <f>MID($B3,3,1)</f>
        <v>1</v>
      </c>
      <c r="AF40" s="18" t="str">
        <f>MID($B3,4,1)</f>
        <v>1</v>
      </c>
      <c r="AG40" s="33" t="str">
        <f>MID($B3,5,1)</f>
        <v>.</v>
      </c>
      <c r="AH40" s="18" t="str">
        <f>MID($B3,6,1)</f>
        <v>1</v>
      </c>
      <c r="AI40" s="18" t="str">
        <f>MID($B3,7,1)</f>
        <v>0</v>
      </c>
      <c r="AJ40" s="18" t="str">
        <f>MID($B3,8,1)</f>
        <v>1</v>
      </c>
      <c r="AK40" s="18" t="str">
        <f>MID($B3,9,1)</f>
        <v>1</v>
      </c>
      <c r="AL40" s="18" t="str">
        <f>MID($B3,10,1)</f>
        <v>.</v>
      </c>
      <c r="AM40" s="18" t="str">
        <f>MID($B3,11,1)</f>
        <v>1</v>
      </c>
      <c r="AN40" s="18" t="str">
        <f>MID($B3,12,1)</f>
        <v>0</v>
      </c>
      <c r="AO40" s="18" t="str">
        <f>MID($B3,13,1)</f>
        <v>1</v>
      </c>
      <c r="AP40" s="18" t="str">
        <f>MID($B3,14,1)</f>
        <v>1</v>
      </c>
      <c r="AQ40" s="18" t="str">
        <f>MID($B3,15,1)</f>
        <v>.</v>
      </c>
      <c r="AR40" s="18" t="str">
        <f>MID($B3,16,1)</f>
        <v>1</v>
      </c>
      <c r="AS40" s="18" t="str">
        <f>MID($B3,17,1)</f>
        <v>1</v>
      </c>
      <c r="AT40" s="18" t="str">
        <f>MID($B3,18,1)</f>
        <v>1</v>
      </c>
      <c r="AU40" s="18" t="str">
        <f>MID($B3,19,1)</f>
        <v>1</v>
      </c>
    </row>
    <row r="41" spans="25:52" ht="18" x14ac:dyDescent="0.2">
      <c r="Z41" s="25">
        <f>LEFT(_xlfn.CONCAT(AC42,AD42,AE42,AF42,AH42,AI42,AJ42,AK42,AM42,AN42,AO42,AP42,AR42,AS42,AT42,AU42))*-32768 + HEX2DEC(BIN2HEX(MID(_xlfn.CONCAT(AC42,AD42,AE42,AF42,AH42,AI42,AJ42,AK42,AM42,AN42,AO42,AP42,AR42,AS42,AT42,AU42),2,7),2) &amp; BIN2HEX(MID(_xlfn.CONCAT(AC42,AD42,AE42,AF42,AH42,AI42,AJ42,AK42,AM42,AN42,AO42,AP42,AR42,AS42,AT42,AU42),9,8),2))</f>
        <v>7234</v>
      </c>
      <c r="AB41" s="20"/>
      <c r="AC41" s="20">
        <f>INT((AC39+AC40+AD41)/2)</f>
        <v>1</v>
      </c>
      <c r="AD41" s="20">
        <f>INT((AD39+AD40+AE41)/2)</f>
        <v>1</v>
      </c>
      <c r="AE41" s="20">
        <f>INT((AE39+AE40+AF41)/2)</f>
        <v>1</v>
      </c>
      <c r="AF41" s="20">
        <f>INT((AF39+AF40+AH41)/2)</f>
        <v>0</v>
      </c>
      <c r="AG41" s="33" t="str">
        <f>MID($B37,5,1)</f>
        <v/>
      </c>
      <c r="AH41" s="20">
        <f>INT((AH39+AH40+AI41)/2)</f>
        <v>0</v>
      </c>
      <c r="AI41" s="20">
        <f>INT((AI39+AI40+AJ41)/2)</f>
        <v>0</v>
      </c>
      <c r="AJ41" s="20">
        <f>INT((AJ39+AJ40+AK41)/2)</f>
        <v>1</v>
      </c>
      <c r="AK41" s="20">
        <f>INT((AK39+AK40+AM41)/2)</f>
        <v>1</v>
      </c>
      <c r="AL41" s="18" t="str">
        <f>MID($B37,10,1)</f>
        <v/>
      </c>
      <c r="AM41" s="20">
        <f>INT((AM39+AM40+AN41)/2)</f>
        <v>1</v>
      </c>
      <c r="AN41" s="20">
        <f>INT((AN39+AN40+AO41)/2)</f>
        <v>0</v>
      </c>
      <c r="AO41" s="20">
        <f>INT((AO39+AO40+AP41)/2)</f>
        <v>1</v>
      </c>
      <c r="AP41" s="20">
        <f>INT((AP39+AP40+AR41)/2)</f>
        <v>1</v>
      </c>
      <c r="AQ41" s="18" t="str">
        <f>MID($B37,15,1)</f>
        <v/>
      </c>
      <c r="AR41" s="20">
        <f>INT((AR39+AR40+AS41)/2)</f>
        <v>1</v>
      </c>
      <c r="AS41" s="20">
        <f>INT((AS39+AS40+AT41)/2)</f>
        <v>1</v>
      </c>
      <c r="AT41" s="20">
        <f>INT((AT39+AT40+AU41)/2)</f>
        <v>1</v>
      </c>
      <c r="AU41" s="20">
        <f>INT((AU39+AU40+AV45)/2)</f>
        <v>1</v>
      </c>
      <c r="AV41" s="20" t="s">
        <v>1</v>
      </c>
    </row>
    <row r="42" spans="25:52" ht="18" x14ac:dyDescent="0.25">
      <c r="Z42" s="2"/>
      <c r="AC42" s="21">
        <f>MOD(AC39+AC40+AD41,2)</f>
        <v>0</v>
      </c>
      <c r="AD42" s="21">
        <f>MOD(AD39+AD40+AE41,2)</f>
        <v>0</v>
      </c>
      <c r="AE42" s="21">
        <f>MOD(AE39+AE40+AF41,2)</f>
        <v>0</v>
      </c>
      <c r="AF42" s="21">
        <f>MOD(AF39+AF40+AH41,2)</f>
        <v>1</v>
      </c>
      <c r="AG42" s="33" t="s">
        <v>2</v>
      </c>
      <c r="AH42" s="21">
        <f>MOD(AH39+AH40+AI41,2)</f>
        <v>1</v>
      </c>
      <c r="AI42" s="21">
        <f>MOD(AI39+AI40+AJ41,2)</f>
        <v>1</v>
      </c>
      <c r="AJ42" s="21">
        <f>MOD(AJ39+AJ40+AK41,2)</f>
        <v>0</v>
      </c>
      <c r="AK42" s="21">
        <f>MOD(AK39+AK40+AM41,2)</f>
        <v>0</v>
      </c>
      <c r="AL42" s="18" t="s">
        <v>2</v>
      </c>
      <c r="AM42" s="21">
        <f>MOD(AM39+AM40+AN41,2)</f>
        <v>0</v>
      </c>
      <c r="AN42" s="21">
        <f>MOD(AN39+AN40+AO41,2)</f>
        <v>1</v>
      </c>
      <c r="AO42" s="21">
        <f>MOD(AO39+AO40+AP41,2)</f>
        <v>0</v>
      </c>
      <c r="AP42" s="21">
        <f>MOD(AP39+AP40+AR41,2)</f>
        <v>0</v>
      </c>
      <c r="AQ42" s="18" t="s">
        <v>2</v>
      </c>
      <c r="AR42" s="21">
        <f>MOD(AR39+AR40+AS41,2)</f>
        <v>0</v>
      </c>
      <c r="AS42" s="21">
        <f>MOD(AS39+AS40+AT41,2)</f>
        <v>0</v>
      </c>
      <c r="AT42" s="21">
        <f>MOD(AT39+AT40+AU41,2)</f>
        <v>1</v>
      </c>
      <c r="AU42" s="21">
        <f>MOD(AU39+AU40+AV45,2)</f>
        <v>0</v>
      </c>
    </row>
    <row r="43" spans="25:52" ht="18" x14ac:dyDescent="0.2">
      <c r="AA43" s="23">
        <v>1</v>
      </c>
      <c r="AB43" s="31" t="s">
        <v>2</v>
      </c>
      <c r="AC43" s="28">
        <v>0</v>
      </c>
      <c r="AD43" s="28">
        <v>0</v>
      </c>
      <c r="AE43" s="28">
        <v>0</v>
      </c>
      <c r="AF43" s="28">
        <v>1</v>
      </c>
      <c r="AG43" s="34" t="s">
        <v>2</v>
      </c>
      <c r="AH43" s="28">
        <v>0</v>
      </c>
      <c r="AI43" s="28">
        <v>0</v>
      </c>
      <c r="AJ43" s="28">
        <v>0</v>
      </c>
      <c r="AK43" s="28">
        <v>1</v>
      </c>
      <c r="AL43" s="29" t="s">
        <v>2</v>
      </c>
      <c r="AM43" s="28">
        <v>0</v>
      </c>
      <c r="AN43" s="28">
        <v>1</v>
      </c>
      <c r="AO43" s="28">
        <v>0</v>
      </c>
      <c r="AP43" s="28">
        <v>1</v>
      </c>
      <c r="AQ43" s="29" t="s">
        <v>2</v>
      </c>
      <c r="AR43" s="28">
        <v>1</v>
      </c>
      <c r="AS43" s="28">
        <v>0</v>
      </c>
      <c r="AT43" s="28">
        <v>1</v>
      </c>
      <c r="AU43" s="28">
        <v>0</v>
      </c>
      <c r="AV43" s="31" t="s">
        <v>2</v>
      </c>
    </row>
  </sheetData>
  <mergeCells count="1">
    <mergeCell ref="AX33:AZ3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Соколов Анатолий Владимирович</cp:lastModifiedBy>
  <cp:revision/>
  <dcterms:created xsi:type="dcterms:W3CDTF">2022-11-08T05:36:21Z</dcterms:created>
  <dcterms:modified xsi:type="dcterms:W3CDTF">2022-11-21T10:12:17Z</dcterms:modified>
  <cp:category/>
  <cp:contentStatus/>
</cp:coreProperties>
</file>