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bootcamp files\Class work\Crowdfunding Analysis\"/>
    </mc:Choice>
  </mc:AlternateContent>
  <xr:revisionPtr revIDLastSave="0" documentId="13_ncr:1_{131DB258-1EFF-4D6E-A2B9-29278E63A19B}" xr6:coauthVersionLast="47" xr6:coauthVersionMax="47" xr10:uidLastSave="{00000000-0000-0000-0000-000000000000}"/>
  <bookViews>
    <workbookView xWindow="-120" yWindow="-120" windowWidth="29040" windowHeight="15840" tabRatio="753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Outcomes Based on Lauch Date" sheetId="5" r:id="rId5"/>
    <sheet name="Chart1" sheetId="10" r:id="rId6"/>
    <sheet name="Sheet6" sheetId="7" r:id="rId7"/>
    <sheet name="Sheet7" sheetId="8" r:id="rId8"/>
    <sheet name="Sheet8" sheetId="9" r:id="rId9"/>
    <sheet name="Edinburgh Research" sheetId="6" r:id="rId10"/>
    <sheet name="Subcategory Statistics" sheetId="3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8" r:id="rId14"/>
    <pivotCache cacheId="1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12" l="1"/>
  <c r="G13" i="12" s="1"/>
  <c r="C13" i="12"/>
  <c r="C12" i="12"/>
  <c r="C11" i="12"/>
  <c r="C10" i="12"/>
  <c r="B10" i="12"/>
  <c r="C9" i="12"/>
  <c r="C8" i="12"/>
  <c r="C7" i="12"/>
  <c r="C6" i="12"/>
  <c r="C5" i="12"/>
  <c r="C4" i="12"/>
  <c r="C3" i="12"/>
  <c r="C2" i="12"/>
  <c r="B2" i="12"/>
  <c r="B13" i="12"/>
  <c r="B12" i="12"/>
  <c r="B11" i="12"/>
  <c r="B9" i="12"/>
  <c r="B8" i="12"/>
  <c r="B7" i="12"/>
  <c r="B6" i="12"/>
  <c r="B5" i="12"/>
  <c r="B4" i="12"/>
  <c r="B3" i="12"/>
  <c r="C15" i="9"/>
  <c r="B15" i="9"/>
  <c r="C14" i="9"/>
  <c r="C13" i="9"/>
  <c r="B14" i="9"/>
  <c r="B13" i="9"/>
  <c r="C12" i="9"/>
  <c r="B12" i="9"/>
  <c r="B4" i="9"/>
  <c r="C7" i="9"/>
  <c r="C6" i="9"/>
  <c r="C5" i="9"/>
  <c r="C4" i="9"/>
  <c r="B7" i="9"/>
  <c r="B6" i="9"/>
  <c r="B5" i="9"/>
  <c r="C11" i="9"/>
  <c r="B11" i="9"/>
  <c r="C10" i="9"/>
  <c r="B10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6" i="12" l="1"/>
  <c r="F7" i="12"/>
  <c r="G7" i="12"/>
  <c r="F9" i="12"/>
  <c r="G9" i="12"/>
  <c r="F12" i="12"/>
  <c r="G12" i="12"/>
  <c r="G3" i="12"/>
  <c r="E2" i="12"/>
  <c r="F2" i="12" s="1"/>
  <c r="F13" i="12"/>
  <c r="E12" i="12"/>
  <c r="E11" i="12"/>
  <c r="F11" i="12" s="1"/>
  <c r="E10" i="12"/>
  <c r="F10" i="12" s="1"/>
  <c r="E9" i="12"/>
  <c r="E8" i="12"/>
  <c r="G8" i="12" s="1"/>
  <c r="E7" i="12"/>
  <c r="E6" i="12"/>
  <c r="G6" i="12" s="1"/>
  <c r="E5" i="12"/>
  <c r="F5" i="12" s="1"/>
  <c r="E4" i="12"/>
  <c r="F4" i="12" s="1"/>
  <c r="E3" i="12"/>
  <c r="F3" i="12" s="1"/>
  <c r="G2" i="12" l="1"/>
  <c r="F8" i="12"/>
  <c r="G10" i="12"/>
  <c r="G5" i="12"/>
  <c r="G11" i="12"/>
  <c r="G4" i="12"/>
</calcChain>
</file>

<file path=xl/sharedStrings.xml><?xml version="1.0" encoding="utf-8"?>
<sst xmlns="http://schemas.openxmlformats.org/spreadsheetml/2006/main" count="38398" uniqueCount="8420">
  <si>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</si>
  <si>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</si>
  <si>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</si>
  <si>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</si>
  <si>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</si>
  <si>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</si>
  <si>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</si>
  <si>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</si>
  <si>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</si>
  <si>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</si>
  <si>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</si>
  <si>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</si>
  <si>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</si>
  <si>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</si>
  <si>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</si>
  <si>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</si>
  <si>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</si>
  <si>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</si>
  <si>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</si>
  <si>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</si>
  <si>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</si>
  <si>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</si>
  <si>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</si>
  <si>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</si>
  <si>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</si>
  <si>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</si>
  <si>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</si>
  <si>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</si>
  <si>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</si>
  <si>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</si>
  <si>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</si>
  <si>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</si>
  <si>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</si>
  <si>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</si>
  <si>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</si>
  <si>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</si>
  <si>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</si>
  <si>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</si>
  <si>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</si>
  <si>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</si>
  <si>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</si>
  <si>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</si>
  <si>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</si>
  <si>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</si>
  <si>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</si>
  <si>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</si>
  <si>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</si>
  <si>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</si>
  <si>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</si>
  <si>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</si>
  <si>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</si>
  <si>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</si>
  <si>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</si>
  <si>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</si>
  <si>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</si>
  <si>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</si>
  <si>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</si>
  <si>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</si>
  <si>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</si>
  <si>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</si>
  <si>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</si>
  <si>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</si>
  <si>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</si>
  <si>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</si>
  <si>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</si>
  <si>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</si>
  <si>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</si>
  <si>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</si>
  <si>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</si>
  <si>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</si>
  <si>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</si>
  <si>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</si>
  <si>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</si>
  <si>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</si>
  <si>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</si>
  <si>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</si>
  <si>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</si>
  <si>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</si>
  <si>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</si>
  <si>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</si>
  <si>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</si>
  <si>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</si>
  <si>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</si>
  <si>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</si>
  <si>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</si>
  <si>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</si>
  <si>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</si>
  <si>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</si>
  <si>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</si>
  <si>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</si>
  <si>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</si>
  <si>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</si>
  <si>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</si>
  <si>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</si>
  <si>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</si>
  <si>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</si>
  <si>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</si>
  <si>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</si>
  <si>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</si>
  <si>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</si>
  <si>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</si>
  <si>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</si>
  <si>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</si>
  <si>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</si>
  <si>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</si>
  <si>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</si>
  <si>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</si>
  <si>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</si>
  <si>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</si>
  <si>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</si>
  <si>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</si>
  <si>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</si>
  <si>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</si>
  <si>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</si>
  <si>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</si>
  <si>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</si>
  <si>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</si>
  <si>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</si>
  <si>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</si>
  <si>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</si>
  <si>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</si>
  <si>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</si>
  <si>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</si>
  <si>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</si>
  <si>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</si>
  <si>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</si>
  <si>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</si>
  <si>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</si>
  <si>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</si>
  <si>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</si>
  <si>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</si>
  <si>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</si>
  <si>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</si>
  <si>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</si>
  <si>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</si>
  <si>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</si>
  <si>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</si>
  <si>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</si>
  <si>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</si>
  <si>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</si>
  <si>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</si>
  <si>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</si>
  <si>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</si>
  <si>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</si>
  <si>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</si>
  <si>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</si>
  <si>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</si>
  <si>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</si>
  <si>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</si>
  <si>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</si>
  <si>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</si>
  <si>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</si>
  <si>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</si>
  <si>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</si>
  <si>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</si>
  <si>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</si>
  <si>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</si>
  <si>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</si>
  <si>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</si>
  <si>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</si>
  <si>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</si>
  <si>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</si>
  <si>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</si>
  <si>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</si>
  <si>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</si>
  <si>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</si>
  <si>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</si>
  <si>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</si>
  <si>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</si>
  <si>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</si>
  <si>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</si>
  <si>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</si>
  <si>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</si>
  <si>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</si>
  <si>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</si>
  <si>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</si>
  <si>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</si>
  <si>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</si>
  <si>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</si>
  <si>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</si>
  <si>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</si>
  <si>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</si>
  <si>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</si>
  <si>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</si>
  <si>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</si>
  <si>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</si>
  <si>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</si>
  <si>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</si>
  <si>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</si>
  <si>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</si>
  <si>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</si>
  <si>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</si>
  <si>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</si>
  <si>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</si>
  <si>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</si>
  <si>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</si>
  <si>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</si>
  <si>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</si>
  <si>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</si>
  <si>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</si>
  <si>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</si>
  <si>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</si>
  <si>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</si>
  <si>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</si>
  <si>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</si>
  <si>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</si>
  <si>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</si>
  <si>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</si>
  <si>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</si>
  <si>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</si>
  <si>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</si>
  <si>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</si>
  <si>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</si>
  <si>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</si>
  <si>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</si>
  <si>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</si>
  <si>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</si>
  <si>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</si>
  <si>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</si>
  <si>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</si>
  <si>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</si>
  <si>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</si>
  <si>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</si>
  <si>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</si>
  <si>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</si>
  <si>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</si>
  <si>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</si>
  <si>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</si>
  <si>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</si>
  <si>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</si>
  <si>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</si>
  <si>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</si>
  <si>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</si>
  <si>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</si>
  <si>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</si>
  <si>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</si>
  <si>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</si>
  <si>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</si>
  <si>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</si>
  <si>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</si>
  <si>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</si>
  <si>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</si>
  <si>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</si>
  <si>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</si>
  <si>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</si>
  <si>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</si>
  <si>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</si>
  <si>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</si>
  <si>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</si>
  <si>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</si>
  <si>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</si>
  <si>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</si>
  <si>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</si>
  <si>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</si>
  <si>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</si>
  <si>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</si>
  <si>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</si>
  <si>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</si>
  <si>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</si>
  <si>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</si>
  <si>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</si>
  <si>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</si>
  <si>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</si>
  <si>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</si>
  <si>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</si>
  <si>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</si>
  <si>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</si>
  <si>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</si>
  <si>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</si>
  <si>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</si>
  <si>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</si>
  <si>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</si>
  <si>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</si>
  <si>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</si>
  <si>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</si>
  <si>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</si>
  <si>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</si>
  <si>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</si>
  <si>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</si>
  <si>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</si>
  <si>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</si>
  <si>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</si>
  <si>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</si>
  <si>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</si>
  <si>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</si>
  <si>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</si>
  <si>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</si>
  <si>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</si>
  <si>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</si>
  <si>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</si>
  <si>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</si>
  <si>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</si>
  <si>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</si>
  <si>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</si>
  <si>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</si>
  <si>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</si>
  <si>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</si>
  <si>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</si>
  <si>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</si>
  <si>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</si>
  <si>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</si>
  <si>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</si>
  <si>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</si>
  <si>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</si>
  <si>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</si>
  <si>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</si>
  <si>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</si>
  <si>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</si>
  <si>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</si>
  <si>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</si>
  <si>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</si>
  <si>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</si>
  <si>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</si>
  <si>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</si>
  <si>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</si>
  <si>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</si>
  <si>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</si>
  <si>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</si>
  <si>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</si>
  <si>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</si>
  <si>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</si>
  <si>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</si>
  <si>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</si>
  <si>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</si>
  <si>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</si>
  <si>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</si>
  <si>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</si>
  <si>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</si>
  <si>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</si>
  <si>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</si>
  <si>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</si>
  <si>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</si>
  <si>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</si>
  <si>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</si>
  <si>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</si>
  <si>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</si>
  <si>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</si>
  <si>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</si>
  <si>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</si>
  <si>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</si>
  <si>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</si>
  <si>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</si>
  <si>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</si>
  <si>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</si>
  <si>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</si>
  <si>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</si>
  <si>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</si>
  <si>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</si>
  <si>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</si>
  <si>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</si>
  <si>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</si>
  <si>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</si>
  <si>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</si>
  <si>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</si>
  <si>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</si>
  <si>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</si>
  <si>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</si>
  <si>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</si>
  <si>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</si>
  <si>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</si>
  <si>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</si>
  <si>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</si>
  <si>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</si>
  <si>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</si>
  <si>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</si>
  <si>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</si>
  <si>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</si>
  <si>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</si>
  <si>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</si>
  <si>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</si>
  <si>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</si>
  <si>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</si>
  <si>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</si>
  <si>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</si>
  <si>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</si>
  <si>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</si>
  <si>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</si>
  <si>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</si>
  <si>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</si>
  <si>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</si>
  <si>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</si>
  <si>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</si>
  <si>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</si>
  <si>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</si>
  <si>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</si>
  <si>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</si>
  <si>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</si>
  <si>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</si>
  <si>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</si>
  <si>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</si>
  <si>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</si>
  <si>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</si>
  <si>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</si>
  <si>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</si>
  <si>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</si>
  <si>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</si>
  <si>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</si>
  <si>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</si>
  <si>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</si>
  <si>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</si>
  <si>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</si>
  <si>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</si>
  <si>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</si>
  <si>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</si>
  <si>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</si>
  <si>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</si>
  <si>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</si>
  <si>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</si>
  <si>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</si>
  <si>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</si>
  <si>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</si>
  <si>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</si>
  <si>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</si>
  <si>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</si>
  <si>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</si>
  <si>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</si>
  <si>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</si>
  <si>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</si>
  <si>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</si>
  <si>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</si>
  <si>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</si>
  <si>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</si>
  <si>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</si>
  <si>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</si>
  <si>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</si>
  <si>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</si>
  <si>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</si>
  <si>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</si>
  <si>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</si>
  <si>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</si>
  <si>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</si>
  <si>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</si>
  <si>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</si>
  <si>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</si>
  <si>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</si>
  <si>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</si>
  <si>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</si>
  <si>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</si>
  <si>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</si>
  <si>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</si>
  <si>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</si>
  <si>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</si>
  <si>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</si>
  <si>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</si>
  <si>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</si>
  <si>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</si>
  <si>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</si>
  <si>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</si>
  <si>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</si>
  <si>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</si>
  <si>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</si>
  <si>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</si>
  <si>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</si>
  <si>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</si>
  <si>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</si>
  <si>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</si>
  <si>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</si>
  <si>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</si>
  <si>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</si>
  <si>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</si>
  <si>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</si>
  <si>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</si>
  <si>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</si>
  <si>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</si>
  <si>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</si>
  <si>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</si>
  <si>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</si>
  <si>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</si>
  <si>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</si>
  <si>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</si>
  <si>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</si>
  <si>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</si>
  <si>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</si>
  <si>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</si>
  <si>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</si>
  <si>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</si>
  <si>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</si>
  <si>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</si>
  <si>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</si>
  <si>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</si>
  <si>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</si>
  <si>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</si>
  <si>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</si>
  <si>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</si>
  <si>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</si>
  <si>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</si>
  <si>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</si>
  <si>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</si>
  <si>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</si>
  <si>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</si>
  <si>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</si>
  <si>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</si>
  <si>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</si>
  <si>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</si>
  <si>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</si>
  <si>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</si>
  <si>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</si>
  <si>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</si>
  <si>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</si>
  <si>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</si>
  <si>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</si>
  <si>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</si>
  <si>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</si>
  <si>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</si>
  <si>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</si>
  <si>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</si>
  <si>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</si>
  <si>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</si>
  <si>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</si>
  <si>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</si>
  <si>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</si>
  <si>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</si>
  <si>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</si>
  <si>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</si>
  <si>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</si>
  <si>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</si>
  <si>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</si>
  <si>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</si>
  <si>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</si>
  <si>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</si>
  <si>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</si>
  <si>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</si>
  <si>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</si>
  <si>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</si>
  <si>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</si>
  <si>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</si>
  <si>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</si>
  <si>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</si>
  <si>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</si>
  <si>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</si>
  <si>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</si>
  <si>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</si>
  <si>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</si>
  <si>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</si>
  <si>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</si>
  <si>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</si>
  <si>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</si>
  <si>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</si>
  <si>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</si>
  <si>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</si>
  <si>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</si>
  <si>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</si>
  <si>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</si>
  <si>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</si>
  <si>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</si>
  <si>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</si>
  <si>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</si>
  <si>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</si>
  <si>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</si>
  <si>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</si>
  <si>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</si>
  <si>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</si>
  <si>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</si>
  <si>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</si>
  <si>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</si>
  <si>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</si>
  <si>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</si>
  <si>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</si>
  <si>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</si>
  <si>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</si>
  <si>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</si>
  <si>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</si>
  <si>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</si>
  <si>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</si>
  <si>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</si>
  <si>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</si>
  <si>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</si>
  <si>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</si>
  <si>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</si>
  <si>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</si>
  <si>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</si>
  <si>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</si>
  <si>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</si>
  <si>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</si>
  <si>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</si>
  <si>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</si>
  <si>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</si>
  <si>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</si>
  <si>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</si>
  <si>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</si>
  <si>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</si>
  <si>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</si>
  <si>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</si>
  <si>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</si>
  <si>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</si>
  <si>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</si>
  <si>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</si>
  <si>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</si>
  <si>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</si>
  <si>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</si>
  <si>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</si>
  <si>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</si>
  <si>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</si>
  <si>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</si>
  <si>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</si>
  <si>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</si>
  <si>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</si>
  <si>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</si>
  <si>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</si>
  <si>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</si>
  <si>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</si>
  <si>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</si>
  <si>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</si>
  <si>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</si>
  <si>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</si>
  <si>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</si>
  <si>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</si>
  <si>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</si>
  <si>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</si>
  <si>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</si>
  <si>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</si>
  <si>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</si>
  <si>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</si>
  <si>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</si>
  <si>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</si>
  <si>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</si>
  <si>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</si>
  <si>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</si>
  <si>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</si>
  <si>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</si>
  <si>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</si>
  <si>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</si>
  <si>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</si>
  <si>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</si>
  <si>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</si>
  <si>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</si>
  <si>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</si>
  <si>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</si>
  <si>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</si>
  <si>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</si>
  <si>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</si>
  <si>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</si>
  <si>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</si>
  <si>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</si>
  <si>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</si>
  <si>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</si>
  <si>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</si>
  <si>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</si>
  <si>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</si>
  <si>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</si>
  <si>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</si>
  <si>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</si>
  <si>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</si>
  <si>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</si>
  <si>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</si>
  <si>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</si>
  <si>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</si>
  <si>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</si>
  <si>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</si>
  <si>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</si>
  <si>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</si>
  <si>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</si>
  <si>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</si>
  <si>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</si>
  <si>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</si>
  <si>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</si>
  <si>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</si>
  <si>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</si>
  <si>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</si>
  <si>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</si>
  <si>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</si>
  <si>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</si>
  <si>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</si>
  <si>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</si>
  <si>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</si>
  <si>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</si>
  <si>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</si>
  <si>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</si>
  <si>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</si>
  <si>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</si>
  <si>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</si>
  <si>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</si>
  <si>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</si>
  <si>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</si>
  <si>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</si>
  <si>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</si>
  <si>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</si>
  <si>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</si>
  <si>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</si>
  <si>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</si>
  <si>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</si>
  <si>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</si>
  <si>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</si>
  <si>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</si>
  <si>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</si>
  <si>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</si>
  <si>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</si>
  <si>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</si>
  <si>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</si>
  <si>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</si>
  <si>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</si>
  <si>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</si>
  <si>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</si>
  <si>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</si>
  <si>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</si>
  <si>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</si>
  <si>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</si>
  <si>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</si>
  <si>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</si>
  <si>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</si>
  <si>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</si>
  <si>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</si>
  <si>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</si>
  <si>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</si>
  <si>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</si>
  <si>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</si>
  <si>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</si>
  <si>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</si>
  <si>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</si>
  <si>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</si>
  <si>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</si>
  <si>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</si>
  <si>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</si>
  <si>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</si>
  <si>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</si>
  <si>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</si>
  <si>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</si>
  <si>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</si>
  <si>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</si>
  <si>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</si>
  <si>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</si>
  <si>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</si>
  <si>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</si>
  <si>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</si>
  <si>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</si>
  <si>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</si>
  <si>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</si>
  <si>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</si>
  <si>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</si>
  <si>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</si>
  <si>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</si>
  <si>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</si>
  <si>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</si>
  <si>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</si>
  <si>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</si>
  <si>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</si>
  <si>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</si>
  <si>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</si>
  <si>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</si>
  <si>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</si>
  <si>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</si>
  <si>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</si>
  <si>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</si>
  <si>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</si>
  <si>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</si>
  <si>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</si>
  <si>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</si>
  <si>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</si>
  <si>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</si>
  <si>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</si>
  <si>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</si>
  <si>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</si>
  <si>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</si>
  <si>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</si>
  <si>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</si>
  <si>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</si>
  <si>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</si>
  <si>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</si>
  <si>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</si>
  <si>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</si>
  <si>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</si>
  <si>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</si>
  <si>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</si>
  <si>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</si>
  <si>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</si>
  <si>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</si>
  <si>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</si>
  <si>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</si>
  <si>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</si>
  <si>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</si>
  <si>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</si>
  <si>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</si>
  <si>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</si>
  <si>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</si>
  <si>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</si>
  <si>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</si>
  <si>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</si>
  <si>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</si>
  <si>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</si>
  <si>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</si>
  <si>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</si>
  <si>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</si>
  <si>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</si>
  <si>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</si>
  <si>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</si>
  <si>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</si>
  <si>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</si>
  <si>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</si>
  <si>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</si>
  <si>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</si>
  <si>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</si>
  <si>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</si>
  <si>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</si>
  <si>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</si>
  <si>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</si>
  <si>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</si>
  <si>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</si>
  <si>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</si>
  <si>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</si>
  <si>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</si>
  <si>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</si>
  <si>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</si>
  <si>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</si>
  <si>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</si>
  <si>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</si>
  <si>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</si>
  <si>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</si>
  <si>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</si>
  <si>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</si>
  <si>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</si>
  <si>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</si>
  <si>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</si>
  <si>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</si>
  <si>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</si>
  <si>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</si>
  <si>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</si>
  <si>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</si>
  <si>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</si>
  <si>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</si>
  <si>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</si>
  <si>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</si>
  <si>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</si>
  <si>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</si>
  <si>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</si>
  <si>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</si>
  <si>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</si>
  <si>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</si>
  <si>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</si>
  <si>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</si>
  <si>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</si>
  <si>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</si>
  <si>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</si>
  <si>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</si>
  <si>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</si>
  <si>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</si>
  <si>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</si>
  <si>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</si>
  <si>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</si>
  <si>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</si>
  <si>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</si>
  <si>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</si>
  <si>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</si>
  <si>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</si>
  <si>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</si>
  <si>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</si>
  <si>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</si>
  <si>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</si>
  <si>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</si>
  <si>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</si>
  <si>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</si>
  <si>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</si>
  <si>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</si>
  <si>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</si>
  <si>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</si>
  <si>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</si>
  <si>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</si>
  <si>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</si>
  <si>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</si>
  <si>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</si>
  <si>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</si>
  <si>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</si>
  <si>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</si>
  <si>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</si>
  <si>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</si>
  <si>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</si>
  <si>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</si>
  <si>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</si>
  <si>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</si>
  <si>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</si>
  <si>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</si>
  <si>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</si>
  <si>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</si>
  <si>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</si>
  <si>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</si>
  <si>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</si>
  <si>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</si>
  <si>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</si>
  <si>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</si>
  <si>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</si>
  <si>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</si>
  <si>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</si>
  <si>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</si>
  <si>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</si>
  <si>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</si>
  <si>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</si>
  <si>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</si>
  <si>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</si>
  <si>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</si>
  <si>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</si>
  <si>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</si>
  <si>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</si>
  <si>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</si>
  <si>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</si>
  <si>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</si>
  <si>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</si>
  <si>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</si>
  <si>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</si>
  <si>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</si>
  <si>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</si>
  <si>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</si>
  <si>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</si>
  <si>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</si>
  <si>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</si>
  <si>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</si>
  <si>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</si>
  <si>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</si>
  <si>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</si>
  <si>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</si>
  <si>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</si>
  <si>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</si>
  <si>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</si>
  <si>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</si>
  <si>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</si>
  <si>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</si>
  <si>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</si>
  <si>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</si>
  <si>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</si>
  <si>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</si>
  <si>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</si>
  <si>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</si>
  <si>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</si>
  <si>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</si>
  <si>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</si>
  <si>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</si>
  <si>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</si>
  <si>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</si>
  <si>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</si>
  <si>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</si>
  <si>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</si>
  <si>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</si>
  <si>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</si>
  <si>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</si>
  <si>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</si>
  <si>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</si>
  <si>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</si>
  <si>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</si>
  <si>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</si>
  <si>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</si>
  <si>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</si>
  <si>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</si>
  <si>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</si>
  <si>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</si>
  <si>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</si>
  <si>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</si>
  <si>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</si>
  <si>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</si>
  <si>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</si>
  <si>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</si>
  <si>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</si>
  <si>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</si>
  <si>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</si>
  <si>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</si>
  <si>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</si>
  <si>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</si>
  <si>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</si>
  <si>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</si>
  <si>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</si>
  <si>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</si>
  <si>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</si>
  <si>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</si>
  <si>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</si>
  <si>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</si>
  <si>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</si>
  <si>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</si>
  <si>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</si>
  <si>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</si>
  <si>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</si>
  <si>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</si>
  <si>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</si>
  <si>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</si>
  <si>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</si>
  <si>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</si>
  <si>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</si>
  <si>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</si>
  <si>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</si>
  <si>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</si>
  <si>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</si>
  <si>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</si>
  <si>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</si>
  <si>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</si>
  <si>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</si>
  <si>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</si>
  <si>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</si>
  <si>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</si>
  <si>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</si>
  <si>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</si>
  <si>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</si>
  <si>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</si>
  <si>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</si>
  <si>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</si>
  <si>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</si>
  <si>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</si>
  <si>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</si>
  <si>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</si>
  <si>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</si>
  <si>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</si>
  <si>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</si>
  <si>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</si>
  <si>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</si>
  <si>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</si>
  <si>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</si>
  <si>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</si>
  <si>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</si>
  <si>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</si>
  <si>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</si>
  <si>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</si>
  <si>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</si>
  <si>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</si>
  <si>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</si>
  <si>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</si>
  <si>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</si>
  <si>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</si>
  <si>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</si>
  <si>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</si>
  <si>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</si>
  <si>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</si>
  <si>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</si>
  <si>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</si>
  <si>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</si>
  <si>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</si>
  <si>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</si>
  <si>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</si>
  <si>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</si>
  <si>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</si>
  <si>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</si>
  <si>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</si>
  <si>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</si>
  <si>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</si>
  <si>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</si>
  <si>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</si>
  <si>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</si>
  <si>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</si>
  <si>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</si>
  <si>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</si>
  <si>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</si>
  <si>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</si>
  <si>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</si>
  <si>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</si>
  <si>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</si>
  <si>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</si>
  <si>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</si>
  <si>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</si>
  <si>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</si>
  <si>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</si>
  <si>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</si>
  <si>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</si>
  <si>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</si>
  <si>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</si>
  <si>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</si>
  <si>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</si>
  <si>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</si>
  <si>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</si>
  <si>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</si>
  <si>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</si>
  <si>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</si>
  <si>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</si>
  <si>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</si>
  <si>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</si>
  <si>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</si>
  <si>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</si>
  <si>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</si>
  <si>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</si>
  <si>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</si>
  <si>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</si>
  <si>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</si>
  <si>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</si>
  <si>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</si>
  <si>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</si>
  <si>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</si>
  <si>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</si>
  <si>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</si>
  <si>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</si>
  <si>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</si>
  <si>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</si>
  <si>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</si>
  <si>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</si>
  <si>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</si>
  <si>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</si>
  <si>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</si>
  <si>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</si>
  <si>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</si>
  <si>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</si>
  <si>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</si>
  <si>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</si>
  <si>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</si>
  <si>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</si>
  <si>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</si>
  <si>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</si>
  <si>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</si>
  <si>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</si>
  <si>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</si>
  <si>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</si>
  <si>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</si>
  <si>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</si>
  <si>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</si>
  <si>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</si>
  <si>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</si>
  <si>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</si>
  <si>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</si>
  <si>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</si>
  <si>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</si>
  <si>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</si>
  <si>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</si>
  <si>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</si>
  <si>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</si>
  <si>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</si>
  <si>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</si>
  <si>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</si>
  <si>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</si>
  <si>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</si>
  <si>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</si>
  <si>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</si>
  <si>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</si>
  <si>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</si>
  <si>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</si>
  <si>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</si>
  <si>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</si>
  <si>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</si>
  <si>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</si>
  <si>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</si>
  <si>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</si>
  <si>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</si>
  <si>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</si>
  <si>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</si>
  <si>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</si>
  <si>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</si>
  <si>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</si>
  <si>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</si>
  <si>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</si>
  <si>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</si>
  <si>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</si>
  <si>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</si>
  <si>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</si>
  <si>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</si>
  <si>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</si>
  <si>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</si>
  <si>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</si>
  <si>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</si>
  <si>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</si>
  <si>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</si>
  <si>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</si>
  <si>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</si>
  <si>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</si>
  <si>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</si>
  <si>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</si>
  <si>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</si>
  <si>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</si>
  <si>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</si>
  <si>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</si>
  <si>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</si>
  <si>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</si>
  <si>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</si>
  <si>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</si>
  <si>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</si>
  <si>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</si>
  <si>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</si>
  <si>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</si>
  <si>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</si>
  <si>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</si>
  <si>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</si>
  <si>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</si>
  <si>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</si>
  <si>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</si>
  <si>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</si>
  <si>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</si>
  <si>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</si>
  <si>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</si>
  <si>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</si>
  <si>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</si>
  <si>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</si>
  <si>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</si>
  <si>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</si>
  <si>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</si>
  <si>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</si>
  <si>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</si>
  <si>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</si>
  <si>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</si>
  <si>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</si>
  <si>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</si>
  <si>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</si>
  <si>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</si>
  <si>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</si>
  <si>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</si>
  <si>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</si>
  <si>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</si>
  <si>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</si>
  <si>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</si>
  <si>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</si>
  <si>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</si>
  <si>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</si>
  <si>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</si>
  <si>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</si>
  <si>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</si>
  <si>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</si>
  <si>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</si>
  <si>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</si>
  <si>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</si>
  <si>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</si>
  <si>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</si>
  <si>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</si>
  <si>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</si>
  <si>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</si>
  <si>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</si>
  <si>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</si>
  <si>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</si>
  <si>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</si>
  <si>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</si>
  <si>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</si>
  <si>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</si>
  <si>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</si>
  <si>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</si>
  <si>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</si>
  <si>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</si>
  <si>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</si>
  <si>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</si>
  <si>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</si>
  <si>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</si>
  <si>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</si>
  <si>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</si>
  <si>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</si>
  <si>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</si>
  <si>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</si>
  <si>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</si>
  <si>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</si>
  <si>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</si>
  <si>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</si>
  <si>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</si>
  <si>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</si>
  <si>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</si>
  <si>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</si>
  <si>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</si>
  <si>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</si>
  <si>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</si>
  <si>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</si>
  <si>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</si>
  <si>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</si>
  <si>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</si>
  <si>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</si>
  <si>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</si>
  <si>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</si>
  <si>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</si>
  <si>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</si>
  <si>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</si>
  <si>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</si>
  <si>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</si>
  <si>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</si>
  <si>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</si>
  <si>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</si>
  <si>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</si>
  <si>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</si>
  <si>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</si>
  <si>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</si>
  <si>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</si>
  <si>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</si>
  <si>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</si>
  <si>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</si>
  <si>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</si>
  <si>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</si>
  <si>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</si>
  <si>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</si>
  <si>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</si>
  <si>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</si>
  <si>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</si>
  <si>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</si>
  <si>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</si>
  <si>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</si>
  <si>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</si>
  <si>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</si>
  <si>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</si>
  <si>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</si>
  <si>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</si>
  <si>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</si>
  <si>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</si>
  <si>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</si>
  <si>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</si>
  <si>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</si>
  <si>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</si>
  <si>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</si>
  <si>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</si>
  <si>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</si>
  <si>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</si>
  <si>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</si>
  <si>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</si>
  <si>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</si>
  <si>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</si>
  <si>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</si>
  <si>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</si>
  <si>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</si>
  <si>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</si>
  <si>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</si>
  <si>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</si>
  <si>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</si>
  <si>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</si>
  <si>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</si>
  <si>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</si>
  <si>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</si>
  <si>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</si>
  <si>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</si>
  <si>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</si>
  <si>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</si>
  <si>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</si>
  <si>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</si>
  <si>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</si>
  <si>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</si>
  <si>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</si>
  <si>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</si>
  <si>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</si>
  <si>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</si>
  <si>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</si>
  <si>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</si>
  <si>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</si>
  <si>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</si>
  <si>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</si>
  <si>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</si>
  <si>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</si>
  <si>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</si>
  <si>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</si>
  <si>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</si>
  <si>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</si>
  <si>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</si>
  <si>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</si>
  <si>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</si>
  <si>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</si>
  <si>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</si>
  <si>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</si>
  <si>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</si>
  <si>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</si>
  <si>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</si>
  <si>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</si>
  <si>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</si>
  <si>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</si>
  <si>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</si>
  <si>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</si>
  <si>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</si>
  <si>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</si>
  <si>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</si>
  <si>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</si>
  <si>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</si>
  <si>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</si>
  <si>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</si>
  <si>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</si>
  <si>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</si>
  <si>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</si>
  <si>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</si>
  <si>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</si>
  <si>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</si>
  <si>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</si>
  <si>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</si>
  <si>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</si>
  <si>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</si>
  <si>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</si>
  <si>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</si>
  <si>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</si>
  <si>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</si>
  <si>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</si>
  <si>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</si>
  <si>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</si>
  <si>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</si>
  <si>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</si>
  <si>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</si>
  <si>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</si>
  <si>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</si>
  <si>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</si>
  <si>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</si>
  <si>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</si>
  <si>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</si>
  <si>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</si>
  <si>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</si>
  <si>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</si>
  <si>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</si>
  <si>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</si>
  <si>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</si>
  <si>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</si>
  <si>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</si>
  <si>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</si>
  <si>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</si>
  <si>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</si>
  <si>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</si>
  <si>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</si>
  <si>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</si>
  <si>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</si>
  <si>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</si>
  <si>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</si>
  <si>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</si>
  <si>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</si>
  <si>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</si>
  <si>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</si>
  <si>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</si>
  <si>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</si>
  <si>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</si>
  <si>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</si>
  <si>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</si>
  <si>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</si>
  <si>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</si>
  <si>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</si>
  <si>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</si>
  <si>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</si>
  <si>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</si>
  <si>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</si>
  <si>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</si>
  <si>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</si>
  <si>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</si>
  <si>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</si>
  <si>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</si>
  <si>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</si>
  <si>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</si>
  <si>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</si>
  <si>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</si>
  <si>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</si>
  <si>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</si>
  <si>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</si>
  <si>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</si>
  <si>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</si>
  <si>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</si>
  <si>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</si>
  <si>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</si>
  <si>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</si>
  <si>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</si>
  <si>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</si>
  <si>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</si>
  <si>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</si>
  <si>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</si>
  <si>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</si>
  <si>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</si>
  <si>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</si>
  <si>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</si>
  <si>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</si>
  <si>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</si>
  <si>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</si>
  <si>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</si>
  <si>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</si>
  <si>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</si>
  <si>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</si>
  <si>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</si>
  <si>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</si>
  <si>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</si>
  <si>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</si>
  <si>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</si>
  <si>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</si>
  <si>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</si>
  <si>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</si>
  <si>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</si>
  <si>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</si>
  <si>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</si>
  <si>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</si>
  <si>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</si>
  <si>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</si>
  <si>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</si>
  <si>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</si>
  <si>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</si>
  <si>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</si>
  <si>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</si>
  <si>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</si>
  <si>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</si>
  <si>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</si>
  <si>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</si>
  <si>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</si>
  <si>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</si>
  <si>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</si>
  <si>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</si>
  <si>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</si>
  <si>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</si>
  <si>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</si>
  <si>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</si>
  <si>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</si>
  <si>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</si>
  <si>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</si>
  <si>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</si>
  <si>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</si>
  <si>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</si>
  <si>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</si>
  <si>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</si>
  <si>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</si>
  <si>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</si>
  <si>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</si>
  <si>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</si>
  <si>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</si>
  <si>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</si>
  <si>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</si>
  <si>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</si>
  <si>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</si>
  <si>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</si>
  <si>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</si>
  <si>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</si>
  <si>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</si>
  <si>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</si>
  <si>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</si>
  <si>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</si>
  <si>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</si>
  <si>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</si>
  <si>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</si>
  <si>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</si>
  <si>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</si>
  <si>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</si>
  <si>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</si>
  <si>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</si>
  <si>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</si>
  <si>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</si>
  <si>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</si>
  <si>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</si>
  <si>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</si>
  <si>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</si>
  <si>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</si>
  <si>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</si>
  <si>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</si>
  <si>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</si>
  <si>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</si>
  <si>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</si>
  <si>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</si>
  <si>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</si>
  <si>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</si>
  <si>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</si>
  <si>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</si>
  <si>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</si>
  <si>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</si>
  <si>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</si>
  <si>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</si>
  <si>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</si>
  <si>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</si>
  <si>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</si>
  <si>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</si>
  <si>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</si>
  <si>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</si>
  <si>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</si>
  <si>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</si>
  <si>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</si>
  <si>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</si>
  <si>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</si>
  <si>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</si>
  <si>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</si>
  <si>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</si>
  <si>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</si>
  <si>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</si>
  <si>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</si>
  <si>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</si>
  <si>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</si>
  <si>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</si>
  <si>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</si>
  <si>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</si>
  <si>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</si>
  <si>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</si>
  <si>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</si>
  <si>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</si>
  <si>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</si>
  <si>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</si>
  <si>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</si>
  <si>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</si>
  <si>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</si>
  <si>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</si>
  <si>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</si>
  <si>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</si>
  <si>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</si>
  <si>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</si>
  <si>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</si>
  <si>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</si>
  <si>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</si>
  <si>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</si>
  <si>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</si>
  <si>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</si>
  <si>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</si>
  <si>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</si>
  <si>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</si>
  <si>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</si>
  <si>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</si>
  <si>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</si>
  <si>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</si>
  <si>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</si>
  <si>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</si>
  <si>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</si>
  <si>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</si>
  <si>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</si>
  <si>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</si>
  <si>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</si>
  <si>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</si>
  <si>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</si>
  <si>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</si>
  <si>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</si>
  <si>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</si>
  <si>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</si>
  <si>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</si>
  <si>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</si>
  <si>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</si>
  <si>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</si>
  <si>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</si>
  <si>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</si>
  <si>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</si>
  <si>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</si>
  <si>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</si>
  <si>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</si>
  <si>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</si>
  <si>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</si>
  <si>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</si>
  <si>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</si>
  <si>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</si>
  <si>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</si>
  <si>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</si>
  <si>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</si>
  <si>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</si>
  <si>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</si>
  <si>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</si>
  <si>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</si>
  <si>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</si>
  <si>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</si>
  <si>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</si>
  <si>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</si>
  <si>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</si>
  <si>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</si>
  <si>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</si>
  <si>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</si>
  <si>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</si>
  <si>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</si>
  <si>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</si>
  <si>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</si>
  <si>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</si>
  <si>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</si>
  <si>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</si>
  <si>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</si>
  <si>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</si>
  <si>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</si>
  <si>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</si>
  <si>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</si>
  <si>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</si>
  <si>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</si>
  <si>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</si>
  <si>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</si>
  <si>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</si>
  <si>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</si>
  <si>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</si>
  <si>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</si>
  <si>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</si>
  <si>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</si>
  <si>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</si>
  <si>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</si>
  <si>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</si>
  <si>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</si>
  <si>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</si>
  <si>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</si>
  <si>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</si>
  <si>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</si>
  <si>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</si>
  <si>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</si>
  <si>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</si>
  <si>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</si>
  <si>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</si>
  <si>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</si>
  <si>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</si>
  <si>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</si>
  <si>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</si>
  <si>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</si>
  <si>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</si>
  <si>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</si>
  <si>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</si>
  <si>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</si>
  <si>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</si>
  <si>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</si>
  <si>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</si>
  <si>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</si>
  <si>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</si>
  <si>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</si>
  <si>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</si>
  <si>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</si>
  <si>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</si>
  <si>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</si>
  <si>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</si>
  <si>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</si>
  <si>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</si>
  <si>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</si>
  <si>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</si>
  <si>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</si>
  <si>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</si>
  <si>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</si>
  <si>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</si>
  <si>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</si>
  <si>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</si>
  <si>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</si>
  <si>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</si>
  <si>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</si>
  <si>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</si>
  <si>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</si>
  <si>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</si>
  <si>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</si>
  <si>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</si>
  <si>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</si>
  <si>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</si>
  <si>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</si>
  <si>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</si>
  <si>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</si>
  <si>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</si>
  <si>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</si>
  <si>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</si>
  <si>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</si>
  <si>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</si>
  <si>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</si>
  <si>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</si>
  <si>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</si>
  <si>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</si>
  <si>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</si>
  <si>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</si>
  <si>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</si>
  <si>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</si>
  <si>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</si>
  <si>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</si>
  <si>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</si>
  <si>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</si>
  <si>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</si>
  <si>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</si>
  <si>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</si>
  <si>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</si>
  <si>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</si>
  <si>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</si>
  <si>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</si>
  <si>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</si>
  <si>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</si>
  <si>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</si>
  <si>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</si>
  <si>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</si>
  <si>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</si>
  <si>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</si>
  <si>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</si>
  <si>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</si>
  <si>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</si>
  <si>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</si>
  <si>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</si>
  <si>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</si>
  <si>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</si>
  <si>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</si>
  <si>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</si>
  <si>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</si>
  <si>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</si>
  <si>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</si>
  <si>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</si>
  <si>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</si>
  <si>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</si>
  <si>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</si>
  <si>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</si>
  <si>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</si>
  <si>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</si>
  <si>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</si>
  <si>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</si>
  <si>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</si>
  <si>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</si>
  <si>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</si>
  <si>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</si>
  <si>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</si>
  <si>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</si>
  <si>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</si>
  <si>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</si>
  <si>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</si>
  <si>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</si>
  <si>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</si>
  <si>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</si>
  <si>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</si>
  <si>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</si>
  <si>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</si>
  <si>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</si>
  <si>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</si>
  <si>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</si>
  <si>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</si>
  <si>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</si>
  <si>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</si>
  <si>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</si>
  <si>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</si>
  <si>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</si>
  <si>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</si>
  <si>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</si>
  <si>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</si>
  <si>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</si>
  <si>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</si>
  <si>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</si>
  <si>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</si>
  <si>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</si>
  <si>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</si>
  <si>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</si>
  <si>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</si>
  <si>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</si>
  <si>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</si>
  <si>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</si>
  <si>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</si>
  <si>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</si>
  <si>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</si>
  <si>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</si>
  <si>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</si>
  <si>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</si>
  <si>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</si>
  <si>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</si>
  <si>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</si>
  <si>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</si>
  <si>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</si>
  <si>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</si>
  <si>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</si>
  <si>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</si>
  <si>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</si>
  <si>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</si>
  <si>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</si>
  <si>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</si>
  <si>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</si>
  <si>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</si>
  <si>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</si>
  <si>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</si>
  <si>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</si>
  <si>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</si>
  <si>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</si>
  <si>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</si>
  <si>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</si>
  <si>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</si>
  <si>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</si>
  <si>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</si>
  <si>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</si>
  <si>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</si>
  <si>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</si>
  <si>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</si>
  <si>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</si>
  <si>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</si>
  <si>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</si>
  <si>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</si>
  <si>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</si>
  <si>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</si>
  <si>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</si>
  <si>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</si>
  <si>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</si>
  <si>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</si>
  <si>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</si>
  <si>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</si>
  <si>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</si>
  <si>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</si>
  <si>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</si>
  <si>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</si>
  <si>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</si>
  <si>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</si>
  <si>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</si>
  <si>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</si>
  <si>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</si>
  <si>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</si>
  <si>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</si>
  <si>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</si>
  <si>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</si>
  <si>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</si>
  <si>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</si>
  <si>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</si>
  <si>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</si>
  <si>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</si>
  <si>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</si>
  <si>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</si>
  <si>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</si>
  <si>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</si>
  <si>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</si>
  <si>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</si>
  <si>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</si>
  <si>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</si>
  <si>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</si>
  <si>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</si>
  <si>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</si>
  <si>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</si>
  <si>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</si>
  <si>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</si>
  <si>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</si>
  <si>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</si>
  <si>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</si>
  <si>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</si>
  <si>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</si>
  <si>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</si>
  <si>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</si>
  <si>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</si>
  <si>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</si>
  <si>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</si>
  <si>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</si>
  <si>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</si>
  <si>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</si>
  <si>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</si>
  <si>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</si>
  <si>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</si>
  <si>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</si>
  <si>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</si>
  <si>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</si>
  <si>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</si>
  <si>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</si>
  <si>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</si>
  <si>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</si>
  <si>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</si>
  <si>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</si>
  <si>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</si>
  <si>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</si>
  <si>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</si>
  <si>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</si>
  <si>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</si>
  <si>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</si>
  <si>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</si>
  <si>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</si>
  <si>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</si>
  <si>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</si>
  <si>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</si>
  <si>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</si>
  <si>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</si>
  <si>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</si>
  <si>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</si>
  <si>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</si>
  <si>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</si>
  <si>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</si>
  <si>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</si>
  <si>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</si>
  <si>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</si>
  <si>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</si>
  <si>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</si>
  <si>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</si>
  <si>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</si>
  <si>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</si>
  <si>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</si>
  <si>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</si>
  <si>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</si>
  <si>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</si>
  <si>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</si>
  <si>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</si>
  <si>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</si>
  <si>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</si>
  <si>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</si>
  <si>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</si>
  <si>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</si>
  <si>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</si>
  <si>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</si>
  <si>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</si>
  <si>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</si>
  <si>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</si>
  <si>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</si>
  <si>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</si>
  <si>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</si>
  <si>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</si>
  <si>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</si>
  <si>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</si>
  <si>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</si>
  <si>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</si>
  <si>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</si>
  <si>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</si>
  <si>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</si>
  <si>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</si>
  <si>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</si>
  <si>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</si>
  <si>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</si>
  <si>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</si>
  <si>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</si>
  <si>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</si>
  <si>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</si>
  <si>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</si>
  <si>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</si>
  <si>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</si>
  <si>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</si>
  <si>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</si>
  <si>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</si>
  <si>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</si>
  <si>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</si>
  <si>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</si>
  <si>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</si>
  <si>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</si>
  <si>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</si>
  <si>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</si>
  <si>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</si>
  <si>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</si>
  <si>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</si>
  <si>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</si>
  <si>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</si>
  <si>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</si>
  <si>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</si>
  <si>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</si>
  <si>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</si>
  <si>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</si>
  <si>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</si>
  <si>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</si>
  <si>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</si>
  <si>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</si>
  <si>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</si>
  <si>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</si>
  <si>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</si>
  <si>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</si>
  <si>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</si>
  <si>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</si>
  <si>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</si>
  <si>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</si>
  <si>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</si>
  <si>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</si>
  <si>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</si>
  <si>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</si>
  <si>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</si>
  <si>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</si>
  <si>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</si>
  <si>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</si>
  <si>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</si>
  <si>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</si>
  <si>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</si>
  <si>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</si>
  <si>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</si>
  <si>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</si>
  <si>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</si>
  <si>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</si>
  <si>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</si>
  <si>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</si>
  <si>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</si>
  <si>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</si>
  <si>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</si>
  <si>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</si>
  <si>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</si>
  <si>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</si>
  <si>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</si>
  <si>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</si>
  <si>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</si>
  <si>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</si>
  <si>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</si>
  <si>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</si>
  <si>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</si>
  <si>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</si>
  <si>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</si>
  <si>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</si>
  <si>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</si>
  <si>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</si>
  <si>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</si>
  <si>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</si>
  <si>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</si>
  <si>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</si>
  <si>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</si>
  <si>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</si>
  <si>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</si>
  <si>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</si>
  <si>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</si>
  <si>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</si>
  <si>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</si>
  <si>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</si>
  <si>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</si>
  <si>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</si>
  <si>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</si>
  <si>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</si>
  <si>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</si>
  <si>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</si>
  <si>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</si>
  <si>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</si>
  <si>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</si>
  <si>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</si>
  <si>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</si>
  <si>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</si>
  <si>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</si>
  <si>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</si>
  <si>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</si>
  <si>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</si>
  <si>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</si>
  <si>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</si>
  <si>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</si>
  <si>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</si>
  <si>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</si>
  <si>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</si>
  <si>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</si>
  <si>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</si>
  <si>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</si>
  <si>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</si>
  <si>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</si>
  <si>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</si>
  <si>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</si>
  <si>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</si>
  <si>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</si>
  <si>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</si>
  <si>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</si>
  <si>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</si>
  <si>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</si>
  <si>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</si>
  <si>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</si>
  <si>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</si>
  <si>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</si>
  <si>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</si>
  <si>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</si>
  <si>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</si>
  <si>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</si>
  <si>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</si>
  <si>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</si>
  <si>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</si>
  <si>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</si>
  <si>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</si>
  <si>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</si>
  <si>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</si>
  <si>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</si>
  <si>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</si>
  <si>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</si>
  <si>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</si>
  <si>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</si>
  <si>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</si>
  <si>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</si>
  <si>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</si>
  <si>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</si>
  <si>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</si>
  <si>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</si>
  <si>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</si>
  <si>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</si>
  <si>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</si>
  <si>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</si>
  <si>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</si>
  <si>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</si>
  <si>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</si>
  <si>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</si>
  <si>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</si>
  <si>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</si>
  <si>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</si>
  <si>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</si>
  <si>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</si>
  <si>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</si>
  <si>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</si>
  <si>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</si>
  <si>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</si>
  <si>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</si>
  <si>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</si>
  <si>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</si>
  <si>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</si>
  <si>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</si>
  <si>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</si>
  <si>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</si>
  <si>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</si>
  <si>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</si>
  <si>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</si>
  <si>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</si>
  <si>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</si>
  <si>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</si>
  <si>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</si>
  <si>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</si>
  <si>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</si>
  <si>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</si>
  <si>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</si>
  <si>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</si>
  <si>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</si>
  <si>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</si>
  <si>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</si>
  <si>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</si>
  <si>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</si>
  <si>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</si>
  <si>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</si>
  <si>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</si>
  <si>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</si>
  <si>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</si>
  <si>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</si>
  <si>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</si>
  <si>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</si>
  <si>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</si>
  <si>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</si>
  <si>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</si>
  <si>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</si>
  <si>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</si>
  <si>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</si>
  <si>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</si>
  <si>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</si>
  <si>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</si>
  <si>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</si>
  <si>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</si>
  <si>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</si>
  <si>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</si>
  <si>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</si>
  <si>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</si>
  <si>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</si>
  <si>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</si>
  <si>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</si>
  <si>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</si>
  <si>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</si>
  <si>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</si>
  <si>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</si>
  <si>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</si>
  <si>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</si>
  <si>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</si>
  <si>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</si>
  <si>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</si>
  <si>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</si>
  <si>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</si>
  <si>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</si>
  <si>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</si>
  <si>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</si>
  <si>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</si>
  <si>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</si>
  <si>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</si>
  <si>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</si>
  <si>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</si>
  <si>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</si>
  <si>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</si>
  <si>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</si>
  <si>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</si>
  <si>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</si>
  <si>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</si>
  <si>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</si>
  <si>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</si>
  <si>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</si>
  <si>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</si>
  <si>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</si>
  <si>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</si>
  <si>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</si>
  <si>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</si>
  <si>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</si>
  <si>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</si>
  <si>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</si>
  <si>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</si>
  <si>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</si>
  <si>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</si>
  <si>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</si>
  <si>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</si>
  <si>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</si>
  <si>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</si>
  <si>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</si>
  <si>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</si>
  <si>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</si>
  <si>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</si>
  <si>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</si>
  <si>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</si>
  <si>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</si>
  <si>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</si>
  <si>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</si>
  <si>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</si>
  <si>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</si>
  <si>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</si>
  <si>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</si>
  <si>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</si>
  <si>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</si>
  <si>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</si>
  <si>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</si>
  <si>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</si>
  <si>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</si>
  <si>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</si>
  <si>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</si>
  <si>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</si>
  <si>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</si>
  <si>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</si>
  <si>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</si>
  <si>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</si>
  <si>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</si>
  <si>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</si>
  <si>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</si>
  <si>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</si>
  <si>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</si>
  <si>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</si>
  <si>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</si>
  <si>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</si>
  <si>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</si>
  <si>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</si>
  <si>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</si>
  <si>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</si>
  <si>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</si>
  <si>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</si>
  <si>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</si>
  <si>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</si>
  <si>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</si>
  <si>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</si>
  <si>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</si>
  <si>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</si>
  <si>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</si>
  <si>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</si>
  <si>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</si>
  <si>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</si>
  <si>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</si>
  <si>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</si>
  <si>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</si>
  <si>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</si>
  <si>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</si>
  <si>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</si>
  <si>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</si>
  <si>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</si>
  <si>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</si>
  <si>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</si>
  <si>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</si>
  <si>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</si>
  <si>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</si>
  <si>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</si>
  <si>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</si>
  <si>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</si>
  <si>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</si>
  <si>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</si>
  <si>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</si>
  <si>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</si>
  <si>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</si>
  <si>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</si>
  <si>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</si>
  <si>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</si>
  <si>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</si>
  <si>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</si>
  <si>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</si>
  <si>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</si>
  <si>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</si>
  <si>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</si>
  <si>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</si>
  <si>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</si>
  <si>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</si>
  <si>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</si>
  <si>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</si>
  <si>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</si>
  <si>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</si>
  <si>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</si>
  <si>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</si>
  <si>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</si>
  <si>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</si>
  <si>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</si>
  <si>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</si>
  <si>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</si>
  <si>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</si>
  <si>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</si>
  <si>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</si>
  <si>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</si>
  <si>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</si>
  <si>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</si>
  <si>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</si>
  <si>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</si>
  <si>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</si>
  <si>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</si>
  <si>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</si>
  <si>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</si>
  <si>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</si>
  <si>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</si>
  <si>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</si>
  <si>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</si>
  <si>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</si>
  <si>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</si>
  <si>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</si>
  <si>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</si>
  <si>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</si>
  <si>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</si>
  <si>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</si>
  <si>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</si>
  <si>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</si>
  <si>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</si>
  <si>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</si>
  <si>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</si>
  <si>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</si>
  <si>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</si>
  <si>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</si>
  <si>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</si>
  <si>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</si>
  <si>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</si>
  <si>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</si>
  <si>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</si>
  <si>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</si>
  <si>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</si>
  <si>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</si>
  <si>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</si>
  <si>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</si>
  <si>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</si>
  <si>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</si>
  <si>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</si>
  <si>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</si>
  <si>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</si>
  <si>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</si>
  <si>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</si>
  <si>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</si>
  <si>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</si>
  <si>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</si>
  <si>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</si>
  <si>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</si>
  <si>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</si>
  <si>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</si>
  <si>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</si>
  <si>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</si>
  <si>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</si>
  <si>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</si>
  <si>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</si>
  <si>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</si>
  <si>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</si>
  <si>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</si>
  <si>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</si>
  <si>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</si>
  <si>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</si>
  <si>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</si>
  <si>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</si>
  <si>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</si>
  <si>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</si>
  <si>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</si>
  <si>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</si>
  <si>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</si>
  <si>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</si>
  <si>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</si>
  <si>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</si>
  <si>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</si>
  <si>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</si>
  <si>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</si>
  <si>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</si>
  <si>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</si>
  <si>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</si>
  <si>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</si>
  <si>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</si>
  <si>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</si>
  <si>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</si>
  <si>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</si>
  <si>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</si>
  <si>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</si>
  <si>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</si>
  <si>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</si>
  <si>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</si>
  <si>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</si>
  <si>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</si>
  <si>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</si>
  <si>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</si>
  <si>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</si>
  <si>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</si>
  <si>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</si>
  <si>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</si>
  <si>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</si>
  <si>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</si>
  <si>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</si>
  <si>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</si>
  <si>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</si>
  <si>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</si>
  <si>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</si>
  <si>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</si>
  <si>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</si>
  <si>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</si>
  <si>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</si>
  <si>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</si>
  <si>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</si>
  <si>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</si>
  <si>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</si>
  <si>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</si>
  <si>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</si>
  <si>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</si>
  <si>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</si>
  <si>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</si>
  <si>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</si>
  <si>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</si>
  <si>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</si>
  <si>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</si>
  <si>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</si>
  <si>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</si>
  <si>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</si>
  <si>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</si>
  <si>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</si>
  <si>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</si>
  <si>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</si>
  <si>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</si>
  <si>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</si>
  <si>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</si>
  <si>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</si>
  <si>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</si>
  <si>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</si>
  <si>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</si>
  <si>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</si>
  <si>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</si>
  <si>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</si>
  <si>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</si>
  <si>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</si>
  <si>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</si>
  <si>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</si>
  <si>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</si>
  <si>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</si>
  <si>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</si>
  <si>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</si>
  <si>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</si>
  <si>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</si>
  <si>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</si>
  <si>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</si>
  <si>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</si>
  <si>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</si>
  <si>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</si>
  <si>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</si>
  <si>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</si>
  <si>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</si>
  <si>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</si>
  <si>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</si>
  <si>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</si>
  <si>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</si>
  <si>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</si>
  <si>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</si>
  <si>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</si>
  <si>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</si>
  <si>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</si>
  <si>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</si>
  <si>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</si>
  <si>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</si>
  <si>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</si>
  <si>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</si>
  <si>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</si>
  <si>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</si>
  <si>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</si>
  <si>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</si>
  <si>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</si>
  <si>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</si>
  <si>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</si>
  <si>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</si>
  <si>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</si>
  <si>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</si>
  <si>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</si>
  <si>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</si>
  <si>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</si>
  <si>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</si>
  <si>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</si>
  <si>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</si>
  <si>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</si>
  <si>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</si>
  <si>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</si>
  <si>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</si>
  <si>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</si>
  <si>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</si>
  <si>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</si>
  <si>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</si>
  <si>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</si>
  <si>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</si>
  <si>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</si>
  <si>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</si>
  <si>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</si>
  <si>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</si>
  <si>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</si>
  <si>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</si>
  <si>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</si>
  <si>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</si>
  <si>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</si>
  <si>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</si>
  <si>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</si>
  <si>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</si>
  <si>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</si>
  <si>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</si>
  <si>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</si>
  <si>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</si>
  <si>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</si>
  <si>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</si>
  <si>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</si>
  <si>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</si>
  <si>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</si>
  <si>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</si>
  <si>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</si>
  <si>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</si>
  <si>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</si>
  <si>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</si>
  <si>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</si>
  <si>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</si>
  <si>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</si>
  <si>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</si>
  <si>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</si>
  <si>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</si>
  <si>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</si>
  <si>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</si>
  <si>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</si>
  <si>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</si>
  <si>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</si>
  <si>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</si>
  <si>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</si>
  <si>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</si>
  <si>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</si>
  <si>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</si>
  <si>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</si>
  <si>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</si>
  <si>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</si>
  <si>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</si>
  <si>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</si>
  <si>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</si>
  <si>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</si>
  <si>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</si>
  <si>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</si>
  <si>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</si>
  <si>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</si>
  <si>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</si>
  <si>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</si>
  <si>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</si>
  <si>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</si>
  <si>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</si>
  <si>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</si>
  <si>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</si>
  <si>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</si>
  <si>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</si>
  <si>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</si>
  <si>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</si>
  <si>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</si>
  <si>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</si>
  <si>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</si>
  <si>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</si>
  <si>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</si>
  <si>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</si>
  <si>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</si>
  <si>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</si>
  <si>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</si>
  <si>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</si>
  <si>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</si>
  <si>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</si>
  <si>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</si>
  <si>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</si>
  <si>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</si>
  <si>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</si>
  <si>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</si>
  <si>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</si>
  <si>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</si>
  <si>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</si>
  <si>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</si>
  <si>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</si>
  <si>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</si>
  <si>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</si>
  <si>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</si>
  <si>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</si>
  <si>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</si>
  <si>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</si>
  <si>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</si>
  <si>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</si>
  <si>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</si>
  <si>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</si>
  <si>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</si>
  <si>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</si>
  <si>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</si>
  <si>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</si>
  <si>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</si>
  <si>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</si>
  <si>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</si>
  <si>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</si>
  <si>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</si>
  <si>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</si>
  <si>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</si>
  <si>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</si>
  <si>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</si>
  <si>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</si>
  <si>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</si>
  <si>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</si>
  <si>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</si>
  <si>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</si>
  <si>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</si>
  <si>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</si>
  <si>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</si>
  <si>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</si>
  <si>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</si>
  <si>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</si>
  <si>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</si>
  <si>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</si>
  <si>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</si>
  <si>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</si>
  <si>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</si>
  <si>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</si>
  <si>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</si>
  <si>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</si>
  <si>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</si>
  <si>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</si>
  <si>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</si>
  <si>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</si>
  <si>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</si>
  <si>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</si>
  <si>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</si>
  <si>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</si>
  <si>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</si>
  <si>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</si>
  <si>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</si>
  <si>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</si>
  <si>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</si>
  <si>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</si>
  <si>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</si>
  <si>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</si>
  <si>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</si>
  <si>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</si>
  <si>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</si>
  <si>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</si>
  <si>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</si>
  <si>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</si>
  <si>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</si>
  <si>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</si>
  <si>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</si>
  <si>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</si>
  <si>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</si>
  <si>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</si>
  <si>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</si>
  <si>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</si>
  <si>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</si>
  <si>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</si>
  <si>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</si>
  <si>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</si>
  <si>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</si>
  <si>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</si>
  <si>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</si>
  <si>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</si>
  <si>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</si>
  <si>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</si>
  <si>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</si>
  <si>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</si>
  <si>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</si>
  <si>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</si>
  <si>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</si>
  <si>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</si>
  <si>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</si>
  <si>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</si>
  <si>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</si>
  <si>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</si>
  <si>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</si>
  <si>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</si>
  <si>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</si>
  <si>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</si>
  <si>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</si>
  <si>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</si>
  <si>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</si>
  <si>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</si>
  <si>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</si>
  <si>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</si>
  <si>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</si>
  <si>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</si>
  <si>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</si>
  <si>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</si>
  <si>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</si>
  <si>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</si>
  <si>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</si>
  <si>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</si>
  <si>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</si>
  <si>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</si>
  <si>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</si>
  <si>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</si>
  <si>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</si>
  <si>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</si>
  <si>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</si>
  <si>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</si>
  <si>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</si>
  <si>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</si>
  <si>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</si>
  <si>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</si>
  <si>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</si>
  <si>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</si>
  <si>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</si>
  <si>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</si>
  <si>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</si>
  <si>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</si>
  <si>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</si>
  <si>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</si>
  <si>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</si>
  <si>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</si>
  <si>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</si>
  <si>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</si>
  <si>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</si>
  <si>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</si>
  <si>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</si>
  <si>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</si>
  <si>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</si>
  <si>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</si>
  <si>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</si>
  <si>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</si>
  <si>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</si>
  <si>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</si>
  <si>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</si>
  <si>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</si>
  <si>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</si>
  <si>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</si>
  <si>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</si>
  <si>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</si>
  <si>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</si>
  <si>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</si>
  <si>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</si>
  <si>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</si>
  <si>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</si>
  <si>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</si>
  <si>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</si>
  <si>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</si>
  <si>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</si>
  <si>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</si>
  <si>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</si>
  <si>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</si>
  <si>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</si>
  <si>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</si>
  <si>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</si>
  <si>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</si>
  <si>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</si>
  <si>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</si>
  <si>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</si>
  <si>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</si>
  <si>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</si>
  <si>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</si>
  <si>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</si>
  <si>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</si>
  <si>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</si>
  <si>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</si>
  <si>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</si>
  <si>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</si>
  <si>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</si>
  <si>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</si>
  <si>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</si>
  <si>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</si>
  <si>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</si>
  <si>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</si>
  <si>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</si>
  <si>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</si>
  <si>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</si>
  <si>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</si>
  <si>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</si>
  <si>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</si>
  <si>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</si>
  <si>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</si>
  <si>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</si>
  <si>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</si>
  <si>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</si>
  <si>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</si>
  <si>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</si>
  <si>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</si>
  <si>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</si>
  <si>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</si>
  <si>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</si>
  <si>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</si>
  <si>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</si>
  <si>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</si>
  <si>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</si>
  <si>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</si>
  <si>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</si>
  <si>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</si>
  <si>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</si>
  <si>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</si>
  <si>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</si>
  <si>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</si>
  <si>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</si>
  <si>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</si>
  <si>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</si>
  <si>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</si>
  <si>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</si>
  <si>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</si>
  <si>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</si>
  <si>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</si>
  <si>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</si>
  <si>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</si>
  <si>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</si>
  <si>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</si>
  <si>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</si>
  <si>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</si>
  <si>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</si>
  <si>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</si>
  <si>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</si>
  <si>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</si>
  <si>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</si>
  <si>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</si>
  <si>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</si>
  <si>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</si>
  <si>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</si>
  <si>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</si>
  <si>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</si>
  <si>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</si>
  <si>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</si>
  <si>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</si>
  <si>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</si>
  <si>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</si>
  <si>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</si>
  <si>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</si>
  <si>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</si>
  <si>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</si>
  <si>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</si>
  <si>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</si>
  <si>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</si>
  <si>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</si>
  <si>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</si>
  <si>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</si>
  <si>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</si>
  <si>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</si>
  <si>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</si>
  <si>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</si>
  <si>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</si>
  <si>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</si>
  <si>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</si>
  <si>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</si>
  <si>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</si>
  <si>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</si>
  <si>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</si>
  <si>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</si>
  <si>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</si>
  <si>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</si>
  <si>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</si>
  <si>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</si>
  <si>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</si>
  <si>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</si>
  <si>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</si>
  <si>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</si>
  <si>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</si>
  <si>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</si>
  <si>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</si>
  <si>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</si>
  <si>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</si>
  <si>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</si>
  <si>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</si>
  <si>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</si>
  <si>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</si>
  <si>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</si>
  <si>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</si>
  <si>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</si>
  <si>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</si>
  <si>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</si>
  <si>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</si>
  <si>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</si>
  <si>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</si>
  <si>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</si>
  <si>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</si>
  <si>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</si>
  <si>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</si>
  <si>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</si>
  <si>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</si>
  <si>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</si>
  <si>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</si>
  <si>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</si>
  <si>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</si>
  <si>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</si>
  <si>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</si>
  <si>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</si>
  <si>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</si>
  <si>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</si>
  <si>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</si>
  <si>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</si>
  <si>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</si>
  <si>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</si>
  <si>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</si>
  <si>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</si>
  <si>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</si>
  <si>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</si>
  <si>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</si>
  <si>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</si>
  <si>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</si>
  <si>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</si>
  <si>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</si>
  <si>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</si>
  <si>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</si>
  <si>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</si>
  <si>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</si>
  <si>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</si>
  <si>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</si>
  <si>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</si>
  <si>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</si>
  <si>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</si>
  <si>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</si>
  <si>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</si>
  <si>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</si>
  <si>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</si>
  <si>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</si>
  <si>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</si>
  <si>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</si>
  <si>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</si>
  <si>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</si>
  <si>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</si>
  <si>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</si>
  <si>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</si>
  <si>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</si>
  <si>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</si>
  <si>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</si>
  <si>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</si>
  <si>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</si>
  <si>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</si>
  <si>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</si>
  <si>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</si>
  <si>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</si>
  <si>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</si>
  <si>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</si>
  <si>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</si>
  <si>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</si>
  <si>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</si>
  <si>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</si>
  <si>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</si>
  <si>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</si>
  <si>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</si>
  <si>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</si>
  <si>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</si>
  <si>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</si>
  <si>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</si>
  <si>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</si>
  <si>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</si>
  <si>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</si>
  <si>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</si>
  <si>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</si>
  <si>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</si>
  <si>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</si>
  <si>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</si>
  <si>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</si>
  <si>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</si>
  <si>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</si>
  <si>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</si>
  <si>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</si>
  <si>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</si>
  <si>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</si>
  <si>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</si>
  <si>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</si>
  <si>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</si>
  <si>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</si>
  <si>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</si>
  <si>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</si>
  <si>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</si>
  <si>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</si>
  <si>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</si>
  <si>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</si>
  <si>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</si>
  <si>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</si>
  <si>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</si>
  <si>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</si>
  <si>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</si>
  <si>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</si>
  <si>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</si>
  <si>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</si>
  <si>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</si>
  <si>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</si>
  <si>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</si>
  <si>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</si>
  <si>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</si>
  <si>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</si>
  <si>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</si>
  <si>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</si>
  <si>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</si>
  <si>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</si>
  <si>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</si>
  <si>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</si>
  <si>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</si>
  <si>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</si>
  <si>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</si>
  <si>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</si>
  <si>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</si>
  <si>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</si>
  <si>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</si>
  <si>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</si>
  <si>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</si>
  <si>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</si>
  <si>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</si>
  <si>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</si>
  <si>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</si>
  <si>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</si>
  <si>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</si>
  <si>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</si>
  <si>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</si>
  <si>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</si>
  <si>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</si>
  <si>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</si>
  <si>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</si>
  <si>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</si>
  <si>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</si>
  <si>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</si>
  <si>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</si>
  <si>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</si>
  <si>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</si>
  <si>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</si>
  <si>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</si>
  <si>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</si>
  <si>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</si>
  <si>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</si>
  <si>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</si>
  <si>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</si>
  <si>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</si>
  <si>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</si>
  <si>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</si>
  <si>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</si>
  <si>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</si>
  <si>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</si>
  <si>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</si>
  <si>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</si>
  <si>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</si>
  <si>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</si>
  <si>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</si>
  <si>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</si>
  <si>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</si>
  <si>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</si>
  <si>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</si>
  <si>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</si>
  <si>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</si>
  <si>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</si>
  <si>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</si>
  <si>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</si>
  <si>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</si>
  <si>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</si>
  <si>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</si>
  <si>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</si>
  <si>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</si>
  <si>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</si>
  <si>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</si>
  <si>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</si>
  <si>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</si>
  <si>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</si>
  <si>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</si>
  <si>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</si>
  <si>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</si>
  <si>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</si>
  <si>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</si>
  <si>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</si>
  <si>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</si>
  <si>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</si>
  <si>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</si>
  <si>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</si>
  <si>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</si>
  <si>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</si>
  <si>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</si>
  <si>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</si>
  <si>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</si>
  <si>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</si>
  <si>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</si>
  <si>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</si>
  <si>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</si>
  <si>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</si>
  <si>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</si>
  <si>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</si>
  <si>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</si>
  <si>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</si>
  <si>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</si>
  <si>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</si>
  <si>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</si>
  <si>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</si>
  <si>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</si>
  <si>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</si>
  <si>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</si>
  <si>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</si>
  <si>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</si>
  <si>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</si>
  <si>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</si>
  <si>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</si>
  <si>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</si>
  <si>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</si>
  <si>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</si>
  <si>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</si>
  <si>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</si>
  <si>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</si>
  <si>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</si>
  <si>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</si>
  <si>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</si>
  <si>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</si>
  <si>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</si>
  <si>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</si>
  <si>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</si>
  <si>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</si>
  <si>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</si>
  <si>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</si>
  <si>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</si>
  <si>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</si>
  <si>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</si>
  <si>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</si>
  <si>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</si>
  <si>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</si>
  <si>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</si>
  <si>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</si>
  <si>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</si>
  <si>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</si>
  <si>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</si>
  <si>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</si>
  <si>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</si>
  <si>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</si>
  <si>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</si>
  <si>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</si>
  <si>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</si>
  <si>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</si>
  <si>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</si>
  <si>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</si>
  <si>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</si>
  <si>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</si>
  <si>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</si>
  <si>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</si>
  <si>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</si>
  <si>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</si>
  <si>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</si>
  <si>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</si>
  <si>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</si>
  <si>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</si>
  <si>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</si>
  <si>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</si>
  <si>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</si>
  <si>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</si>
  <si>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</si>
  <si>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</si>
  <si>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</si>
  <si>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</si>
  <si>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</si>
  <si>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</si>
  <si>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</si>
  <si>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</si>
  <si>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</si>
  <si>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</si>
  <si>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</si>
  <si>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</si>
  <si>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</si>
  <si>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</si>
  <si>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</si>
  <si>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</si>
  <si>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</si>
  <si>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</si>
  <si>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</si>
  <si>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</si>
  <si>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</si>
  <si>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</si>
  <si>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</si>
  <si>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</si>
  <si>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</si>
  <si>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</si>
  <si>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</si>
  <si>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</si>
  <si>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</si>
  <si>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</si>
  <si>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</si>
  <si>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</si>
  <si>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</si>
  <si>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</si>
  <si>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</si>
  <si>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</si>
  <si>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</si>
  <si>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</si>
  <si>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</si>
  <si>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</si>
  <si>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</si>
  <si>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</si>
  <si>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</si>
  <si>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</si>
  <si>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</si>
  <si>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</si>
  <si>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</si>
  <si>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</si>
  <si>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</si>
  <si>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</si>
  <si>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</si>
  <si>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</si>
  <si>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</si>
  <si>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</si>
  <si>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</si>
  <si>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</si>
  <si>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</si>
  <si>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</si>
  <si>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</si>
  <si>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</si>
  <si>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</si>
  <si>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</si>
  <si>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</si>
  <si>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</si>
  <si>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</si>
  <si>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</si>
  <si>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</si>
  <si>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</si>
  <si>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</si>
  <si>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</si>
  <si>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</si>
  <si>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</si>
  <si>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</si>
  <si>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</si>
  <si>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</si>
  <si>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</si>
  <si>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</si>
  <si>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</si>
  <si>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</si>
  <si>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</si>
  <si>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</si>
  <si>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</si>
  <si>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</si>
  <si>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</si>
  <si>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</si>
  <si>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</si>
  <si>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</si>
  <si>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</si>
  <si>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</si>
  <si>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</si>
  <si>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</si>
  <si>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</si>
  <si>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</si>
  <si>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</si>
  <si>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</si>
  <si>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</si>
  <si>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</si>
  <si>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</si>
  <si>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</si>
  <si>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</si>
  <si>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</si>
  <si>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</si>
  <si>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</si>
  <si>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</si>
  <si>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</si>
  <si>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</si>
  <si>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</si>
  <si>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</si>
  <si>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</si>
  <si>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</si>
  <si>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</si>
  <si>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</si>
  <si>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</si>
  <si>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</si>
  <si>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</si>
  <si>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</si>
  <si>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</si>
  <si>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</si>
  <si>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</si>
  <si>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</si>
  <si>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</si>
  <si>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</si>
  <si>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</si>
  <si>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</si>
  <si>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</si>
  <si>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</si>
  <si>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</si>
  <si>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</si>
  <si>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</si>
  <si>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</si>
  <si>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</si>
  <si>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</si>
  <si>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</si>
  <si>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</si>
  <si>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</si>
  <si>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</si>
  <si>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</si>
  <si>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</si>
  <si>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</si>
  <si>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</si>
  <si>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</si>
  <si>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</si>
  <si>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</si>
  <si>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</si>
  <si>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</si>
  <si>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</si>
  <si>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</si>
  <si>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</si>
  <si>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</si>
  <si>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</si>
  <si>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</si>
  <si>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</si>
  <si>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</si>
  <si>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</si>
  <si>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</si>
  <si>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</si>
  <si>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</si>
  <si>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</si>
  <si>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</si>
  <si>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</si>
  <si>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</si>
  <si>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</si>
  <si>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</si>
  <si>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</si>
  <si>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</si>
  <si>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</si>
  <si>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</si>
  <si>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</si>
  <si>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</si>
  <si>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</si>
  <si>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</si>
  <si>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</si>
  <si>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</si>
  <si>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</si>
  <si>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</si>
  <si>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</si>
  <si>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</si>
  <si>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</si>
  <si>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</si>
  <si>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</si>
  <si>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</si>
  <si>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</si>
  <si>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</si>
  <si>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</si>
  <si>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</si>
  <si>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</si>
  <si>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</si>
  <si>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</si>
  <si>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</si>
  <si>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</si>
  <si>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</si>
  <si>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</si>
  <si>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</si>
  <si>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</si>
  <si>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</si>
  <si>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</si>
  <si>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</si>
  <si>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</si>
  <si>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</si>
  <si>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</si>
  <si>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</si>
  <si>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</si>
  <si>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</si>
  <si>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</si>
  <si>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</si>
  <si>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</si>
  <si>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</si>
  <si>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</si>
  <si>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</si>
  <si>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</si>
  <si>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</si>
  <si>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</si>
  <si>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</si>
  <si>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</si>
  <si>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</si>
  <si>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</si>
  <si>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</si>
  <si>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</si>
  <si>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</si>
  <si>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</si>
  <si>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</si>
  <si>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</si>
  <si>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</si>
  <si>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</si>
  <si>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</si>
  <si>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</si>
  <si>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</si>
  <si>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</si>
  <si>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</si>
  <si>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</si>
  <si>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</si>
  <si>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</si>
  <si>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</si>
  <si>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</si>
  <si>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</si>
  <si>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</si>
  <si>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</si>
  <si>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</si>
  <si>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</si>
  <si>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</si>
  <si>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</si>
  <si>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</si>
  <si>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</si>
  <si>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</si>
  <si>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</si>
  <si>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</si>
  <si>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</si>
  <si>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</si>
  <si>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</si>
  <si>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</si>
  <si>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</si>
  <si>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</si>
  <si>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</si>
  <si>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</si>
  <si>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</si>
  <si>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</si>
  <si>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</si>
  <si>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</si>
  <si>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</si>
  <si>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</si>
  <si>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</si>
  <si>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</si>
  <si>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</si>
  <si>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</si>
  <si>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</si>
  <si>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</si>
  <si>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</si>
  <si>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</si>
  <si>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</si>
  <si>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</si>
  <si>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</si>
  <si>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</si>
  <si>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</si>
  <si>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</si>
  <si>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</si>
  <si>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</si>
  <si>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</si>
  <si>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</si>
  <si>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</si>
  <si>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</si>
  <si>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</si>
  <si>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</si>
  <si>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</si>
  <si>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</si>
  <si>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</si>
  <si>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</si>
  <si>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</si>
  <si>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</si>
  <si>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</si>
  <si>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</si>
  <si>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</si>
  <si>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</si>
  <si>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</si>
  <si>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</si>
  <si>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</si>
  <si>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</si>
  <si>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</si>
  <si>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</si>
  <si>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</si>
  <si>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</si>
  <si>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</si>
  <si>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</si>
  <si>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</si>
  <si>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</si>
  <si>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</si>
  <si>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</si>
  <si>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</si>
  <si>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</si>
  <si>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</si>
  <si>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</si>
  <si>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</si>
  <si>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</si>
  <si>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</si>
  <si>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</si>
  <si>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</si>
  <si>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</si>
  <si>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</si>
  <si>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</si>
  <si>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</si>
  <si>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</si>
  <si>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</si>
  <si>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</si>
  <si>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</si>
  <si>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</si>
  <si>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</si>
  <si>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</si>
  <si>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</si>
  <si>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</si>
  <si>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</si>
  <si>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</si>
  <si>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</si>
  <si>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</si>
  <si>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</si>
  <si>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</si>
  <si>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</si>
  <si>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</si>
  <si>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</si>
  <si>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</si>
  <si>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</si>
  <si>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</si>
  <si>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</si>
  <si>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</si>
  <si>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</si>
  <si>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</si>
  <si>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</si>
  <si>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</si>
  <si>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</si>
  <si>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</si>
  <si>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</si>
  <si>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</si>
  <si>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</si>
  <si>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</si>
  <si>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</si>
  <si>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</si>
  <si>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</si>
  <si>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</si>
  <si>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</si>
  <si>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</si>
  <si>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</si>
  <si>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</si>
  <si>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</si>
  <si>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</si>
  <si>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</si>
  <si>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</si>
  <si>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</si>
  <si>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</si>
  <si>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</si>
  <si>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</si>
  <si>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</si>
  <si>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</si>
  <si>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</si>
  <si>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</si>
  <si>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</si>
  <si>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</si>
  <si>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</si>
  <si>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</si>
  <si>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</si>
  <si>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</si>
  <si>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</si>
  <si>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</si>
  <si>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</si>
  <si>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</si>
  <si>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</si>
  <si>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</si>
  <si>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</si>
  <si>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</si>
  <si>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</si>
  <si>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</si>
  <si>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</si>
  <si>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</si>
  <si>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</si>
  <si>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</si>
  <si>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</si>
  <si>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</si>
  <si>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</si>
  <si>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</si>
  <si>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</si>
  <si>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</si>
  <si>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</si>
  <si>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</si>
  <si>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</si>
  <si>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</si>
  <si>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</si>
  <si>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</si>
  <si>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</si>
  <si>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</si>
  <si>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</si>
  <si>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</si>
  <si>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</si>
  <si>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</si>
  <si>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</si>
  <si>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</si>
  <si>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</si>
  <si>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</si>
  <si>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</si>
  <si>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</si>
  <si>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</si>
  <si>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</si>
  <si>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</si>
  <si>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</si>
  <si>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</si>
  <si>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</si>
  <si>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</si>
  <si>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</si>
  <si>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</si>
  <si>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</si>
  <si>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</si>
  <si>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</si>
  <si>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</si>
  <si>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</si>
  <si>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</si>
  <si>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</si>
  <si>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</si>
  <si>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</si>
  <si>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</si>
  <si>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</si>
  <si>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</si>
  <si>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</si>
  <si>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</si>
  <si>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</si>
  <si>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</si>
  <si>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</si>
  <si>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</si>
  <si>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</si>
  <si>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</si>
  <si>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</si>
  <si>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</si>
  <si>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</si>
  <si>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</si>
  <si>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</si>
  <si>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</si>
  <si>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</si>
  <si>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</si>
  <si>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</si>
  <si>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</si>
  <si>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</si>
  <si>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</si>
  <si>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</si>
  <si>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</si>
  <si>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</si>
  <si>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</si>
  <si>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</si>
  <si>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</si>
  <si>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</si>
  <si>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</si>
  <si>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</si>
  <si>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</si>
  <si>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</si>
  <si>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</si>
  <si>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</si>
  <si>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</si>
  <si>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</si>
  <si>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</si>
  <si>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</si>
  <si>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</si>
  <si>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</si>
  <si>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</si>
  <si>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</si>
  <si>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</si>
  <si>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</si>
  <si>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</si>
  <si>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</si>
  <si>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</si>
  <si>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</si>
  <si>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</si>
  <si>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</si>
  <si>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</si>
  <si>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</si>
  <si>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</si>
  <si>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</si>
  <si>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</si>
  <si>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</si>
  <si>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</si>
  <si>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</si>
  <si>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</si>
  <si>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</si>
  <si>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</si>
  <si>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</si>
  <si>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</si>
  <si>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</si>
  <si>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</si>
  <si>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</si>
  <si>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</si>
  <si>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</si>
  <si>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</si>
  <si>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</si>
  <si>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</si>
  <si>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</si>
  <si>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</si>
  <si>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</si>
  <si>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</si>
  <si>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</si>
  <si>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</si>
  <si>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</si>
  <si>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</si>
  <si>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</si>
  <si>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</si>
  <si>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</si>
  <si>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</si>
  <si>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</si>
  <si>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</si>
  <si>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</si>
  <si>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</si>
  <si>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</si>
  <si>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</si>
  <si>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</si>
  <si>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</si>
  <si>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</si>
  <si>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</si>
  <si>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</si>
  <si>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</si>
  <si>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</si>
  <si>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</si>
  <si>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</si>
  <si>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</si>
  <si>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</si>
  <si>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</si>
  <si>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</si>
  <si>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</si>
  <si>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</si>
  <si>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</si>
  <si>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</si>
  <si>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</si>
  <si>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</si>
  <si>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</si>
  <si>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</si>
  <si>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</si>
  <si>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</si>
  <si>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</si>
  <si>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</si>
  <si>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</si>
  <si>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</si>
  <si>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</si>
  <si>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</si>
  <si>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</si>
  <si>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</si>
  <si>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</si>
  <si>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</si>
  <si>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</si>
  <si>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</si>
  <si>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</si>
  <si>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</si>
  <si>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</si>
  <si>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</si>
  <si>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</si>
  <si>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</si>
  <si>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</si>
  <si>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</si>
  <si>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</si>
  <si>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</si>
  <si>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</si>
  <si>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</si>
  <si>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</si>
  <si>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</si>
  <si>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</si>
  <si>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</si>
  <si>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</si>
  <si>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</si>
  <si>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</si>
  <si>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</si>
  <si>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</si>
  <si>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</si>
  <si>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</si>
  <si>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</si>
  <si>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</si>
  <si>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</si>
  <si>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</si>
  <si>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</si>
  <si>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</si>
  <si>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</si>
  <si>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</si>
  <si>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</si>
  <si>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</si>
  <si>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</si>
  <si>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</si>
  <si>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</si>
  <si>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</si>
  <si>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</si>
  <si>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</si>
  <si>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</si>
  <si>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</si>
  <si>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</si>
  <si>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</si>
  <si>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</si>
  <si>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</si>
  <si>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</si>
  <si>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</si>
  <si>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</si>
  <si>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</si>
  <si>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</si>
  <si>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</si>
  <si>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</si>
  <si>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</si>
  <si>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</si>
  <si>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</si>
  <si>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</si>
  <si>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</si>
  <si>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</si>
  <si>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</si>
  <si>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</si>
  <si>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</si>
  <si>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</si>
  <si>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</si>
  <si>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</si>
  <si>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</si>
  <si>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</si>
  <si>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</si>
  <si>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</si>
  <si>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</si>
  <si>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</si>
  <si>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</si>
  <si>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</si>
  <si>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</si>
  <si>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</si>
  <si>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</si>
  <si>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</si>
  <si>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</si>
  <si>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</si>
  <si>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</si>
  <si>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</si>
  <si>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</si>
  <si>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</si>
  <si>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</si>
  <si>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</si>
  <si>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</si>
  <si>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</si>
  <si>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</si>
  <si>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</si>
  <si>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</si>
  <si>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</si>
  <si>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</si>
  <si>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</si>
  <si>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</si>
  <si>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</si>
  <si>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</si>
  <si>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</si>
  <si>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</si>
  <si>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</si>
  <si>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</si>
  <si>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</si>
  <si>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</si>
  <si>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</si>
  <si>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</si>
  <si>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</si>
  <si>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</si>
  <si>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</si>
  <si>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</si>
  <si>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</si>
  <si>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</si>
  <si>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</si>
  <si>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</si>
  <si>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</si>
  <si>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</si>
  <si>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</si>
  <si>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</si>
  <si>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</si>
  <si>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</si>
  <si>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</si>
  <si>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</si>
  <si>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</si>
  <si>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</si>
  <si>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</si>
  <si>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</si>
  <si>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</si>
  <si>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</si>
  <si>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</si>
  <si>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</si>
  <si>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</si>
  <si>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</si>
  <si>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</si>
  <si>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</si>
  <si>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</si>
  <si>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</si>
  <si>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</si>
  <si>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</si>
  <si>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</si>
  <si>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</si>
  <si>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</si>
  <si>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</si>
  <si>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</si>
  <si>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</si>
  <si>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</si>
  <si>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</si>
  <si>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</si>
  <si>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</si>
  <si>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</si>
  <si>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</si>
  <si>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</si>
  <si>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</si>
  <si>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</si>
  <si>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</si>
  <si>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</si>
  <si>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</si>
  <si>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</si>
  <si>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</si>
  <si>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</si>
  <si>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</si>
  <si>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</si>
  <si>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</si>
  <si>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</si>
  <si>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</si>
  <si>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</si>
  <si>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</si>
  <si>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</si>
  <si>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</si>
  <si>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</si>
  <si>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</si>
  <si>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</si>
  <si>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</si>
  <si>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</si>
  <si>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</si>
  <si>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</si>
  <si>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</si>
  <si>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</si>
  <si>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</si>
  <si>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</si>
  <si>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</si>
  <si>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</si>
  <si>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</si>
  <si>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</si>
  <si>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</si>
  <si>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</si>
  <si>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</si>
  <si>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</si>
  <si>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</si>
  <si>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</si>
  <si>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</si>
  <si>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</si>
  <si>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</si>
  <si>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</si>
  <si>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</si>
  <si>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</si>
  <si>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</si>
  <si>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</si>
  <si>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</si>
  <si>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</si>
  <si>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</si>
  <si>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</si>
  <si>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</si>
  <si>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</si>
  <si>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</si>
  <si>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</si>
  <si>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</si>
  <si>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</si>
  <si>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</si>
  <si>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</si>
  <si>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</si>
  <si>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</si>
  <si>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</si>
  <si>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</si>
  <si>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</si>
  <si>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</si>
  <si>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</si>
  <si>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</si>
  <si>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</si>
  <si>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</si>
  <si>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</si>
  <si>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</si>
  <si>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</si>
  <si>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</si>
  <si>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</si>
  <si>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</si>
  <si>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</si>
  <si>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</si>
  <si>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</si>
  <si>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</si>
  <si>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</si>
  <si>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</si>
  <si>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</si>
  <si>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</si>
  <si>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</si>
  <si>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</si>
  <si>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</si>
  <si>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</si>
  <si>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</si>
  <si>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</si>
  <si>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</si>
  <si>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</si>
  <si>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</si>
  <si>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</si>
  <si>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</si>
  <si>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</si>
  <si>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</si>
  <si>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</si>
  <si>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</si>
  <si>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</si>
  <si>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</si>
  <si>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</si>
  <si>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</si>
  <si>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</si>
  <si>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</si>
  <si>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</si>
  <si>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</si>
  <si>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</si>
  <si>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</si>
  <si>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</si>
  <si>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</si>
  <si>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</si>
  <si>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</si>
  <si>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</si>
  <si>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</si>
  <si>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</si>
  <si>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</si>
  <si>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</si>
  <si>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</si>
  <si>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</si>
  <si>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</si>
  <si>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</si>
  <si>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</si>
  <si>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</si>
  <si>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</si>
  <si>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</si>
  <si>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</si>
  <si>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</si>
  <si>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</si>
  <si>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</si>
  <si>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</si>
  <si>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</si>
  <si>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</si>
  <si>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</si>
  <si>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</si>
  <si>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</si>
  <si>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</si>
  <si>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</si>
  <si>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</si>
  <si>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</si>
  <si>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</si>
  <si>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</si>
  <si>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</si>
  <si>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</si>
  <si>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</si>
  <si>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</si>
  <si>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</si>
  <si>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</si>
  <si>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</si>
  <si>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</si>
  <si>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</si>
  <si>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</si>
  <si>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</si>
  <si>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</si>
  <si>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</si>
  <si>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</si>
  <si>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</si>
  <si>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</si>
  <si>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</si>
  <si>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</si>
  <si>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</si>
  <si>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</si>
  <si>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</si>
  <si>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</si>
  <si>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</si>
  <si>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</si>
  <si>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</si>
  <si>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</si>
  <si>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</si>
  <si>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</si>
  <si>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</si>
  <si>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</si>
  <si>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</si>
  <si>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</si>
  <si>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</si>
  <si>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</si>
  <si>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</si>
  <si>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</si>
  <si>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</si>
  <si>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</si>
  <si>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</si>
  <si>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</si>
  <si>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</si>
  <si>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</si>
  <si>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</si>
  <si>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</si>
  <si>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</si>
  <si>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</si>
  <si>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</si>
  <si>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</si>
  <si>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</si>
  <si>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</si>
  <si>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</si>
  <si>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</si>
  <si>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</si>
  <si>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</si>
  <si>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</si>
  <si>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</si>
  <si>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</si>
  <si>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</si>
  <si>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</si>
  <si>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</si>
  <si>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</si>
  <si>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</si>
  <si>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</si>
  <si>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</si>
  <si>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</si>
  <si>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</si>
  <si>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</si>
  <si>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</si>
  <si>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</si>
  <si>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</si>
  <si>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</si>
  <si>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</si>
  <si>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</si>
  <si>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</si>
  <si>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</si>
  <si>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</si>
  <si>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</si>
  <si>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</si>
  <si>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</si>
  <si>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</si>
  <si>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</si>
  <si>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</si>
  <si>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</si>
  <si>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</si>
  <si>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</si>
  <si>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</si>
  <si>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</si>
  <si>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</si>
  <si>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</si>
  <si>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</si>
  <si>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</si>
  <si>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</si>
  <si>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</si>
  <si>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</si>
  <si>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</si>
  <si>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</si>
  <si>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</si>
  <si>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</si>
  <si>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</si>
  <si>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</si>
  <si>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</si>
  <si>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</si>
  <si>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</si>
  <si>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</si>
  <si>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</si>
  <si>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</si>
  <si>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</si>
  <si>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</si>
  <si>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</si>
  <si>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</si>
  <si>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</si>
  <si>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</si>
  <si>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</si>
  <si>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</si>
  <si>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</si>
  <si>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</si>
  <si>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</si>
  <si>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</si>
  <si>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</si>
  <si>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</si>
  <si>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</si>
  <si>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</si>
  <si>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</si>
  <si>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</si>
  <si>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</si>
  <si>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</si>
  <si>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</si>
  <si>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</si>
  <si>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</si>
  <si>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</si>
  <si>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</si>
  <si>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</si>
  <si>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</si>
  <si>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</si>
  <si>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</si>
  <si>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</si>
  <si>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</si>
  <si>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</si>
  <si>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</si>
  <si>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</si>
  <si>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</si>
  <si>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</si>
  <si>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</si>
  <si>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</si>
  <si>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</si>
  <si>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</si>
  <si>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</si>
  <si>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</si>
  <si>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</si>
  <si>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</si>
  <si>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</si>
  <si>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</si>
  <si>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</si>
  <si>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</si>
  <si>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</si>
  <si>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</si>
  <si>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</si>
  <si>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</si>
  <si>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</si>
  <si>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</si>
  <si>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</si>
  <si>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</si>
  <si>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</si>
  <si>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</si>
  <si>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</si>
  <si>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</si>
  <si>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</si>
  <si>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</si>
  <si>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</si>
  <si>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</si>
  <si>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</si>
  <si>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</si>
  <si>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</si>
  <si>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</si>
  <si>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</si>
  <si>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</si>
  <si>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</si>
  <si>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</si>
  <si>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</si>
  <si>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</si>
  <si>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</si>
  <si>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</si>
  <si>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</si>
  <si>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</si>
  <si>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</si>
  <si>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</si>
  <si>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</si>
  <si>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</si>
  <si>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</si>
  <si>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</si>
  <si>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</si>
  <si>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</si>
  <si>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</si>
  <si>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</si>
  <si>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</si>
  <si>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</si>
  <si>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</si>
  <si>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</si>
  <si>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</si>
  <si>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</si>
  <si>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</si>
  <si>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</si>
  <si>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</si>
  <si>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</si>
  <si>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</si>
  <si>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</si>
  <si>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</si>
  <si>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</si>
  <si>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</si>
  <si>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</si>
  <si>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</si>
  <si>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</si>
  <si>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</si>
  <si>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</si>
  <si>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</si>
  <si>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</si>
  <si>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</si>
  <si>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</si>
  <si>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</si>
  <si>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</si>
  <si>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</si>
  <si>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</si>
  <si>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</si>
  <si>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</si>
  <si>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</si>
  <si>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</si>
  <si>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</si>
  <si>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</si>
  <si>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</si>
  <si>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</si>
  <si>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</si>
  <si>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</si>
  <si>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</si>
  <si>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</si>
  <si>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</si>
  <si>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</si>
  <si>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</si>
  <si>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</si>
  <si>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</si>
  <si>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</si>
  <si>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</si>
  <si>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</si>
  <si>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</si>
  <si>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</si>
  <si>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</si>
  <si>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</si>
  <si>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</si>
  <si>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</si>
  <si>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</si>
  <si>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</si>
  <si>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</si>
  <si>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</si>
  <si>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</si>
  <si>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</si>
  <si>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</si>
  <si>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</si>
  <si>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</si>
  <si>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</si>
  <si>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</si>
  <si>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</si>
  <si>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</si>
  <si>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</si>
  <si>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</si>
  <si>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</si>
  <si>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</si>
  <si>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</si>
  <si>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</si>
  <si>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</si>
  <si>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</si>
  <si>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</si>
  <si>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</si>
  <si>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</si>
  <si>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</si>
  <si>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</si>
  <si>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</si>
  <si>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</si>
  <si>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</si>
  <si>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</si>
  <si>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</si>
  <si>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</si>
  <si>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</si>
  <si>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</si>
  <si>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</si>
  <si>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</si>
  <si>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</si>
  <si>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</si>
  <si>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</si>
  <si>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</si>
  <si>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</si>
  <si>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</si>
  <si>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</si>
  <si>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</si>
  <si>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</si>
  <si>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</si>
  <si>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</si>
  <si>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</si>
  <si>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</si>
  <si>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</si>
  <si>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</si>
  <si>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</si>
  <si>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</si>
  <si>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</si>
  <si>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</si>
  <si>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</si>
  <si>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</si>
  <si>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</si>
  <si>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</si>
  <si>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</si>
  <si>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</si>
  <si>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</si>
  <si>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</si>
  <si>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</si>
  <si>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</si>
  <si>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</si>
  <si>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</si>
  <si>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</si>
  <si>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</si>
  <si>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</si>
  <si>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</si>
  <si>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</si>
  <si>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</si>
  <si>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</si>
  <si>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</si>
  <si>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</si>
  <si>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</si>
  <si>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</si>
  <si>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</si>
  <si>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</si>
  <si>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</si>
  <si>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</si>
  <si>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</si>
  <si>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</si>
  <si>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</si>
  <si>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</si>
  <si>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</si>
  <si>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</si>
  <si>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</si>
  <si>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</si>
  <si>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</si>
  <si>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</si>
  <si>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</si>
  <si>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</si>
  <si>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</si>
  <si>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</si>
  <si>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</si>
  <si>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</si>
  <si>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</si>
  <si>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</si>
  <si>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</si>
  <si>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</si>
  <si>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</si>
  <si>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</si>
  <si>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</si>
  <si>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</si>
  <si>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</si>
  <si>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</si>
  <si>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</si>
  <si>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</si>
  <si>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</si>
  <si>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</si>
  <si>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</si>
  <si>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</si>
  <si>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</si>
  <si>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</si>
  <si>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</si>
  <si>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</si>
  <si>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</si>
  <si>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</si>
  <si>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</si>
  <si>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</si>
  <si>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</si>
  <si>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</si>
  <si>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</si>
  <si>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</si>
  <si>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</si>
  <si>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</si>
  <si>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</si>
  <si>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</si>
  <si>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</si>
  <si>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</si>
  <si>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</si>
  <si>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</si>
  <si>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</si>
  <si>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</si>
  <si>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</si>
  <si>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</si>
  <si>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</si>
  <si>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</si>
  <si>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</si>
  <si>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</si>
  <si>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</si>
  <si>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</si>
  <si>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</si>
  <si>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</si>
  <si>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</si>
  <si>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</si>
  <si>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</si>
  <si>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</si>
  <si>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</si>
  <si>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</si>
  <si>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</si>
  <si>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</si>
  <si>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</si>
  <si>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</si>
  <si>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</si>
  <si>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</si>
  <si>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</si>
  <si>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</si>
  <si>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</si>
  <si>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</si>
  <si>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</si>
  <si>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</si>
  <si>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</si>
  <si>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</si>
  <si>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</si>
  <si>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</si>
  <si>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</si>
  <si>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</si>
  <si>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</si>
  <si>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</si>
  <si>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</si>
  <si>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</si>
  <si>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</si>
  <si>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</si>
  <si>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</si>
  <si>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</si>
  <si>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</si>
  <si>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</si>
  <si>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</si>
  <si>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</si>
  <si>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</si>
  <si>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</si>
  <si>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</si>
  <si>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</si>
  <si>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</si>
  <si>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</si>
  <si>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</si>
  <si>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</si>
  <si>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</si>
  <si>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</si>
  <si>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</si>
  <si>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</si>
  <si>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</si>
  <si>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</si>
  <si>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</si>
  <si>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</si>
  <si>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</si>
  <si>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</si>
  <si>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</si>
  <si>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</si>
  <si>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</si>
  <si>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</si>
  <si>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</si>
  <si>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</si>
  <si>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</si>
  <si>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</si>
  <si>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</si>
  <si>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</si>
  <si>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</si>
  <si>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</si>
  <si>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</si>
  <si>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</si>
  <si>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</si>
  <si>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</si>
  <si>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</si>
  <si>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</si>
  <si>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</si>
  <si>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</si>
  <si>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</si>
  <si>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</si>
  <si>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</si>
  <si>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</si>
  <si>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</si>
  <si>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</si>
  <si>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</si>
  <si>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</si>
  <si>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</si>
  <si>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</si>
  <si>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</si>
  <si>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</si>
  <si>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</si>
  <si>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</si>
  <si>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</si>
  <si>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</si>
  <si>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</si>
  <si>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</si>
  <si>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</si>
  <si>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</si>
  <si>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</si>
  <si>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</si>
  <si>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</si>
  <si>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</si>
  <si>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</si>
  <si>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</si>
  <si>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</si>
  <si>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</si>
  <si>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</si>
  <si>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</si>
  <si>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</si>
  <si>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</si>
  <si>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</si>
  <si>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</si>
  <si>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</si>
  <si>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</si>
  <si>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</si>
  <si>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</si>
  <si>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</si>
  <si>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</si>
  <si>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</si>
  <si>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</si>
  <si>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</si>
  <si>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</si>
  <si>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</si>
  <si>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</si>
  <si>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</si>
  <si>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</si>
  <si>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</si>
  <si>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</si>
  <si>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</si>
  <si>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</si>
  <si>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</si>
  <si>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</si>
  <si>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</si>
  <si>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</si>
  <si>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</si>
  <si>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</si>
  <si>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</si>
  <si>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</si>
  <si>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</si>
  <si>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</si>
  <si>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</si>
  <si>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</si>
  <si>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</si>
  <si>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</si>
  <si>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</si>
  <si>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</si>
  <si>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</si>
  <si>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</si>
  <si>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</si>
  <si>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</si>
  <si>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</si>
  <si>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</si>
  <si>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</si>
  <si>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</si>
  <si>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</si>
  <si>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</si>
  <si>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</si>
  <si>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</si>
  <si>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</si>
  <si>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</si>
  <si>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</si>
  <si>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</si>
  <si>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</si>
  <si>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</si>
  <si>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</si>
  <si>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</si>
  <si>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</si>
  <si>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</si>
  <si>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</si>
  <si>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</si>
  <si>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</si>
  <si>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</si>
  <si>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</si>
  <si>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</si>
  <si>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</si>
  <si>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</si>
  <si>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</si>
  <si>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</si>
  <si>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</si>
  <si>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</si>
  <si>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</si>
  <si>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</si>
  <si>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</si>
  <si>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</si>
  <si>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</si>
  <si>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</si>
  <si>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</si>
  <si>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</si>
  <si>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</si>
  <si>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</si>
  <si>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</si>
  <si>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</si>
  <si>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</si>
  <si>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</si>
  <si>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</si>
  <si>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</si>
  <si>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</si>
  <si>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</si>
  <si>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</si>
  <si>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</si>
  <si>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</si>
  <si>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</si>
  <si>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</si>
  <si>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</si>
  <si>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</si>
  <si>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</si>
  <si>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</si>
  <si>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</si>
  <si>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</si>
  <si>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</si>
  <si>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</si>
  <si>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</si>
  <si>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</si>
  <si>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</si>
  <si>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</si>
  <si>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</si>
  <si>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</si>
  <si>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</si>
  <si>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</si>
  <si>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</si>
  <si>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</si>
  <si>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</si>
  <si>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</si>
  <si>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</si>
  <si>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</si>
  <si>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</si>
  <si>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</si>
  <si>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</si>
  <si>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</si>
  <si>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</si>
  <si>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</si>
  <si>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</si>
  <si>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</si>
  <si>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</si>
  <si>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</si>
  <si>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</si>
  <si>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</si>
  <si>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</si>
  <si>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</si>
  <si>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</si>
  <si>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</si>
  <si>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</si>
  <si>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</si>
  <si>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</si>
  <si>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</si>
  <si>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</si>
  <si>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</si>
  <si>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</si>
  <si>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</si>
  <si>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</si>
  <si>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</si>
  <si>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</si>
  <si>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</si>
  <si>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</si>
  <si>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</si>
  <si>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</si>
  <si>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</si>
  <si>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</si>
  <si>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</si>
  <si>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</si>
  <si>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</si>
  <si>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</si>
  <si>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</si>
  <si>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</si>
  <si>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</si>
  <si>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</si>
  <si>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</si>
  <si>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</si>
  <si>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</si>
  <si>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</si>
  <si>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</si>
  <si>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</si>
  <si>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</si>
  <si>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</si>
  <si>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</si>
  <si>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</si>
  <si>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</si>
  <si>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</si>
  <si>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</si>
  <si>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</si>
  <si>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</si>
  <si>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</si>
  <si>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</si>
  <si>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</si>
  <si>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</si>
  <si>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</si>
  <si>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</si>
  <si>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</si>
  <si>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</si>
  <si>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</si>
  <si>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</si>
  <si>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</si>
  <si>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</si>
  <si>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</si>
  <si>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</si>
  <si>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</si>
  <si>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</si>
  <si>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</si>
  <si>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</si>
  <si>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</si>
  <si>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</si>
  <si>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</si>
  <si>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</si>
  <si>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</si>
  <si>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</si>
  <si>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</si>
  <si>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</si>
  <si>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</si>
  <si>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</si>
  <si>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</si>
  <si>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</si>
  <si>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</si>
  <si>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</si>
  <si>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</si>
  <si>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</si>
  <si>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</si>
  <si>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</si>
  <si>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</si>
  <si>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</si>
  <si>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</si>
  <si>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</si>
  <si>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</si>
  <si>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</si>
  <si>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</si>
  <si>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</si>
  <si>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</si>
  <si>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</si>
  <si>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</si>
  <si>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</si>
  <si>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</si>
  <si>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</si>
  <si>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</si>
  <si>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</si>
  <si>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</si>
  <si>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</si>
  <si>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</si>
  <si>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</si>
  <si>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</si>
  <si>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</si>
  <si>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</si>
  <si>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</si>
  <si>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</si>
  <si>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</si>
  <si>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</si>
  <si>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</si>
  <si>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</si>
  <si>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</si>
  <si>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</si>
  <si>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</si>
  <si>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</si>
  <si>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</si>
  <si>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</si>
  <si>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</si>
  <si>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</si>
  <si>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</si>
  <si>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</si>
  <si>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</si>
  <si>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</si>
  <si>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</si>
  <si>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</si>
  <si>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</si>
  <si>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</si>
  <si>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</si>
  <si>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</si>
  <si>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</si>
  <si>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</si>
  <si>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</si>
  <si>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</si>
  <si>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</si>
  <si>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</si>
  <si>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</si>
  <si>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</si>
  <si>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</si>
  <si>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</si>
  <si>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</si>
  <si>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</si>
  <si>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</si>
  <si>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</si>
  <si>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</si>
  <si>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</si>
  <si>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</si>
  <si>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</si>
  <si>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</si>
  <si>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</si>
  <si>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</si>
  <si>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</si>
  <si>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</si>
  <si>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</si>
  <si>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</si>
  <si>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</si>
  <si>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</si>
  <si>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</si>
  <si>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</si>
  <si>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</si>
  <si>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</si>
  <si>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</si>
  <si>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</si>
  <si>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</si>
  <si>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</si>
  <si>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</si>
  <si>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</si>
  <si>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</si>
  <si>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</si>
  <si>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</si>
  <si>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</si>
  <si>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</si>
  <si>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</si>
  <si>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</si>
  <si>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</si>
  <si>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</si>
  <si>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</si>
  <si>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</si>
  <si>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</si>
  <si>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</si>
  <si>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</si>
  <si>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</si>
  <si>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</si>
  <si>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</si>
  <si>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</si>
  <si>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</si>
  <si>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</si>
  <si>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</si>
  <si>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</si>
  <si>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</si>
  <si>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</si>
  <si>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</si>
  <si>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</si>
  <si>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</si>
  <si>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</si>
  <si>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</si>
  <si>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</si>
  <si>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</si>
  <si>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</si>
  <si>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</si>
  <si>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</si>
  <si>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</si>
  <si>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</si>
  <si>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</si>
  <si>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</si>
  <si>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</si>
  <si>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</si>
  <si>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</si>
  <si>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</si>
  <si>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</si>
  <si>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</si>
  <si>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</si>
  <si>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</si>
  <si>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</si>
  <si>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</si>
  <si>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</si>
  <si>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</si>
  <si>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</si>
  <si>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</si>
  <si>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</si>
  <si>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</si>
  <si>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</si>
  <si>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</si>
  <si>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</si>
  <si>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</si>
  <si>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</si>
  <si>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</si>
  <si>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</si>
  <si>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</si>
  <si>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</si>
  <si>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</si>
  <si>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</si>
  <si>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</si>
  <si>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</si>
  <si>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</si>
  <si>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</si>
  <si>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</si>
  <si>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</si>
  <si>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</si>
  <si>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</si>
  <si>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</si>
  <si>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</si>
  <si>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</si>
  <si>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</si>
  <si>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</si>
  <si>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</si>
  <si>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</si>
  <si>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</si>
  <si>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</si>
  <si>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</si>
  <si>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</si>
  <si>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</si>
  <si>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</si>
  <si>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</si>
  <si>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</si>
  <si>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</si>
  <si>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</si>
  <si>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</si>
  <si>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</si>
  <si>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</si>
  <si>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</si>
  <si>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</si>
  <si>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</si>
  <si>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</si>
  <si>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</si>
  <si>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</si>
  <si>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</si>
  <si>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</si>
  <si>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</si>
  <si>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</si>
  <si>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</si>
  <si>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</si>
  <si>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</si>
  <si>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</si>
  <si>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</si>
  <si>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</si>
  <si>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</si>
  <si>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</si>
  <si>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</si>
  <si>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</si>
  <si>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</si>
  <si>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</si>
  <si>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</si>
  <si>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</si>
  <si>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</si>
  <si>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</si>
  <si>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</si>
  <si>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</si>
  <si>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</si>
  <si>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</si>
  <si>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</si>
  <si>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</si>
  <si>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</si>
  <si>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</si>
  <si>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</si>
  <si>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</si>
  <si>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</si>
  <si>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</si>
  <si>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</si>
  <si>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</si>
  <si>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</si>
  <si>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</si>
  <si>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</si>
  <si>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</si>
  <si>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</si>
  <si>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</si>
  <si>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</si>
  <si>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</si>
  <si>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</si>
  <si>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</si>
  <si>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</si>
  <si>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</si>
  <si>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</si>
  <si>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</si>
  <si>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</si>
  <si>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</si>
  <si>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</si>
  <si>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</si>
  <si>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</si>
  <si>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</si>
  <si>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</si>
  <si>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</si>
  <si>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</si>
  <si>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</si>
  <si>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</si>
  <si>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</si>
  <si>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</si>
  <si>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</si>
  <si>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</si>
  <si>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</si>
  <si>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</si>
  <si>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</si>
  <si>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</si>
  <si>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</si>
  <si>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</si>
  <si>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</si>
  <si>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</si>
  <si>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</si>
  <si>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</si>
  <si>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</si>
  <si>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</si>
  <si>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</si>
  <si>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</si>
  <si>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</si>
  <si>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</si>
  <si>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</si>
  <si>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</si>
  <si>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</si>
  <si>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</si>
  <si>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</si>
  <si>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</si>
  <si>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</si>
  <si>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</si>
  <si>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</si>
  <si>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</si>
  <si>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</si>
  <si>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</si>
  <si>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</si>
  <si>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</si>
  <si>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</si>
  <si>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</si>
  <si>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</si>
  <si>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</si>
  <si>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</si>
  <si>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</si>
  <si>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</si>
  <si>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</si>
  <si>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</si>
  <si>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</si>
  <si>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</si>
  <si>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</si>
  <si>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</si>
  <si>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</si>
  <si>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</si>
  <si>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</si>
  <si>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</si>
  <si>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</si>
  <si>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</si>
  <si>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</si>
  <si>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</si>
  <si>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</si>
  <si>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</si>
  <si>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</si>
  <si>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</si>
  <si>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</si>
  <si>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</si>
  <si>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</si>
  <si>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</si>
  <si>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</si>
  <si>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</si>
  <si>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</si>
  <si>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</si>
  <si>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</si>
  <si>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</si>
  <si>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</si>
  <si>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</si>
  <si>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</si>
  <si>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</si>
  <si>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</si>
  <si>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</si>
  <si>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</si>
  <si>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</si>
  <si>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</si>
  <si>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</si>
  <si>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</si>
  <si>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</si>
  <si>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</si>
  <si>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</si>
  <si>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</si>
  <si>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</si>
  <si>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</si>
  <si>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</si>
  <si>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</si>
  <si>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</si>
  <si>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</si>
  <si>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</si>
  <si>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</si>
  <si>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</si>
  <si>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</si>
  <si>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</si>
  <si>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</si>
  <si>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</si>
  <si>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</si>
  <si>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</si>
  <si>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</si>
  <si>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</si>
  <si>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</si>
  <si>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</si>
  <si>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</si>
  <si>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</si>
  <si>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</si>
  <si>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</si>
  <si>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</si>
  <si>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</si>
  <si>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</si>
  <si>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</si>
  <si>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</si>
  <si>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</si>
  <si>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</si>
  <si>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</si>
  <si>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</si>
  <si>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</si>
  <si>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</si>
  <si>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</si>
  <si>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</si>
  <si>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</si>
  <si>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</si>
  <si>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</si>
  <si>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</si>
  <si>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</si>
  <si>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</si>
  <si>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</si>
  <si>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</si>
  <si>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</si>
  <si>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</si>
  <si>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</si>
  <si>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</si>
  <si>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</si>
  <si>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</si>
  <si>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</si>
  <si>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</si>
  <si>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</si>
  <si>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</si>
  <si>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</si>
  <si>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</si>
  <si>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</si>
  <si>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</si>
  <si>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</si>
  <si>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</si>
  <si>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</si>
  <si>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</si>
  <si>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</si>
  <si>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</si>
  <si>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</si>
  <si>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</si>
  <si>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</si>
  <si>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</si>
  <si>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</si>
  <si>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</si>
  <si>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</si>
  <si>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</si>
  <si>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</si>
  <si>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</si>
  <si>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</si>
  <si>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</si>
  <si>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</si>
  <si>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</si>
  <si>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</si>
  <si>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</si>
  <si>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</si>
  <si>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</si>
  <si>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</si>
  <si>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</si>
  <si>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</si>
  <si>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</si>
  <si>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</si>
  <si>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</si>
  <si>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</si>
  <si>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</si>
  <si>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</si>
  <si>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</si>
  <si>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</si>
  <si>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</si>
  <si>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</si>
  <si>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</si>
  <si>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</si>
  <si>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</si>
  <si>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</si>
  <si>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</si>
  <si>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</si>
  <si>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</si>
  <si>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</si>
  <si>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</si>
  <si>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</si>
  <si>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</si>
  <si>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</si>
  <si>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</si>
  <si>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</si>
  <si>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</si>
  <si>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</si>
  <si>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</si>
  <si>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</si>
  <si>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</si>
  <si>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</si>
  <si>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</si>
  <si>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</si>
  <si>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</si>
  <si>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</si>
  <si>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</si>
  <si>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</si>
  <si>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</si>
  <si>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</si>
  <si>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</si>
  <si>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</si>
  <si>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</si>
  <si>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</si>
  <si>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</si>
  <si>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</si>
  <si>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</si>
  <si>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</si>
  <si>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</si>
  <si>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</si>
  <si>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</si>
  <si>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</si>
  <si>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</si>
  <si>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</si>
  <si>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</si>
  <si>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</si>
  <si>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</si>
  <si>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</si>
  <si>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</si>
  <si>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</si>
  <si>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</si>
  <si>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</si>
  <si>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</si>
  <si>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</si>
  <si>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</si>
  <si>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</si>
  <si>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</si>
  <si>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</si>
  <si>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</si>
  <si>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</si>
  <si>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</si>
  <si>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</si>
  <si>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</si>
  <si>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</si>
  <si>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</si>
  <si>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</si>
  <si>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</si>
  <si>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</si>
  <si>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</si>
  <si>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</si>
  <si>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</si>
  <si>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</si>
  <si>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</si>
  <si>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</si>
  <si>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</si>
  <si>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</si>
  <si>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</si>
  <si>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</si>
  <si>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</si>
  <si>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</si>
  <si>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</si>
  <si>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</si>
  <si>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</si>
  <si>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</si>
  <si>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</si>
  <si>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</si>
  <si>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</si>
  <si>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</si>
  <si>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</si>
  <si>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</si>
  <si>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</si>
  <si>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</si>
  <si>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</si>
  <si>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</si>
  <si>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</si>
  <si>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</si>
  <si>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</si>
  <si>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</si>
  <si>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</si>
  <si>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</si>
  <si>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</si>
  <si>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</si>
  <si>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</si>
  <si>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</si>
  <si>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</si>
  <si>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</si>
  <si>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</si>
  <si>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</si>
  <si>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</si>
  <si>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</si>
  <si>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</si>
  <si>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</si>
  <si>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</si>
  <si>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</si>
  <si>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</si>
  <si>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</si>
  <si>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</si>
  <si>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</si>
  <si>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</si>
  <si>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</si>
  <si>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</si>
  <si>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</si>
  <si>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</si>
  <si>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</si>
  <si>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</si>
  <si>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</si>
  <si>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</si>
  <si>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</si>
  <si>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</si>
  <si>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</si>
  <si>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</si>
  <si>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</si>
  <si>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</si>
  <si>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</si>
  <si>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</si>
  <si>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</si>
  <si>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</si>
  <si>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</si>
  <si>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</si>
  <si>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</si>
  <si>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</si>
  <si>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</si>
  <si>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</si>
  <si>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</si>
  <si>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</si>
  <si>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</si>
  <si>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</si>
  <si>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</si>
  <si>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</si>
  <si>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</si>
  <si>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</si>
  <si>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</si>
  <si>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</si>
  <si>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</si>
  <si>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</si>
  <si>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</si>
  <si>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</si>
  <si>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</si>
  <si>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</si>
  <si>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</si>
  <si>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</si>
  <si>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</si>
  <si>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</si>
  <si>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</si>
  <si>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</si>
  <si>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</si>
  <si>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</si>
  <si>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</si>
  <si>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</si>
  <si>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</si>
  <si>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</si>
  <si>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</si>
  <si>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</si>
  <si>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</si>
  <si>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</si>
  <si>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</si>
  <si>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</si>
  <si>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</si>
  <si>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</si>
  <si>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</si>
  <si>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</si>
  <si>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</si>
  <si>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</si>
  <si>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</si>
  <si>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</si>
  <si>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</si>
  <si>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</si>
  <si>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</si>
  <si>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</si>
  <si>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</si>
  <si>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</si>
  <si>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</si>
  <si>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</si>
  <si>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</si>
  <si>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</si>
  <si>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</si>
  <si>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</si>
  <si>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</si>
  <si>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</si>
  <si>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</si>
  <si>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</si>
  <si>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</si>
  <si>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</si>
  <si>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</si>
  <si>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</si>
  <si>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</si>
  <si>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</si>
  <si>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</si>
  <si>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</si>
  <si>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</si>
  <si>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</si>
  <si>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</si>
  <si>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</si>
  <si>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</si>
  <si>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</si>
  <si>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</si>
  <si>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</si>
  <si>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</si>
  <si>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</si>
  <si>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</si>
  <si>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</si>
  <si>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</si>
  <si>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</si>
  <si>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</si>
  <si>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</si>
  <si>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</si>
  <si>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</si>
  <si>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</si>
  <si>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</si>
  <si>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</si>
  <si>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</si>
  <si>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</si>
  <si>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</si>
  <si>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</si>
  <si>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</si>
  <si>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</si>
  <si>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</si>
  <si>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</si>
  <si>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</si>
  <si>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</si>
  <si>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</si>
  <si>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</si>
  <si>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</si>
  <si>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</si>
  <si>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</si>
  <si>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</si>
  <si>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</si>
  <si>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</si>
  <si>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</si>
  <si>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</si>
  <si>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</si>
  <si>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</si>
  <si>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</si>
  <si>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</si>
  <si>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</si>
  <si>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</si>
  <si>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</si>
  <si>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</si>
  <si>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</si>
  <si>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</si>
  <si>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</si>
  <si>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</si>
  <si>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</si>
  <si>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</si>
  <si>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</si>
  <si>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</si>
  <si>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</si>
  <si>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</si>
  <si>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</si>
  <si>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</si>
  <si>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</si>
  <si>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</si>
  <si>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</si>
  <si>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</si>
  <si>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</si>
  <si>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</si>
  <si>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</si>
  <si>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</si>
  <si>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</si>
  <si>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</si>
  <si>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</si>
  <si>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</si>
  <si>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</si>
  <si>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</si>
  <si>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</si>
  <si>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</si>
  <si>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</si>
  <si>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</si>
  <si>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</si>
  <si>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</si>
  <si>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</si>
  <si>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</si>
  <si>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</si>
  <si>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</si>
  <si>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</si>
  <si>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</si>
  <si>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</si>
  <si>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</si>
  <si>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</si>
  <si>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</si>
  <si>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</si>
  <si>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</si>
  <si>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</si>
  <si>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</si>
  <si>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</si>
  <si>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</si>
  <si>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</si>
  <si>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</si>
  <si>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</si>
  <si>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</si>
  <si>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</si>
  <si>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</si>
  <si>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</si>
  <si>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</si>
  <si>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</si>
  <si>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</si>
  <si>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</si>
  <si>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</si>
  <si>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</si>
  <si>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</si>
  <si>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</si>
  <si>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</si>
  <si>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</si>
  <si>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</si>
  <si>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</si>
  <si>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</si>
  <si>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</si>
  <si>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</si>
  <si>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</si>
  <si>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</si>
  <si>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</si>
  <si>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</si>
  <si>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</si>
  <si>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</si>
  <si>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</si>
  <si>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</si>
  <si>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</si>
  <si>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</si>
  <si>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</si>
  <si>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</si>
  <si>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</si>
  <si>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</si>
  <si>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</si>
  <si>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</si>
  <si>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</si>
  <si>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</si>
  <si>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</si>
  <si>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</si>
  <si>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</si>
  <si>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</si>
  <si>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</si>
  <si>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</si>
  <si>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</si>
  <si>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</si>
  <si>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</si>
  <si>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</si>
  <si>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</si>
  <si>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</si>
  <si>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</si>
  <si>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</si>
  <si>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</si>
  <si>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</si>
  <si>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</si>
  <si>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</si>
  <si>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</si>
  <si>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</si>
  <si>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</si>
  <si>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</si>
  <si>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</si>
  <si>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</si>
  <si>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</si>
  <si>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</si>
  <si>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</si>
  <si>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</si>
  <si>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</si>
  <si>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</si>
  <si>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</si>
  <si>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</si>
  <si>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</si>
  <si>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</si>
  <si>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</si>
  <si>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</si>
  <si>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</si>
  <si>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</si>
  <si>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</si>
  <si>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</si>
  <si>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</si>
  <si>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</si>
  <si>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</si>
  <si>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</si>
  <si>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</si>
  <si>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</si>
  <si>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</si>
  <si>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</si>
  <si>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</si>
  <si>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</si>
  <si>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</si>
  <si>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</si>
  <si>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</si>
  <si>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</si>
  <si>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</si>
  <si>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</si>
  <si>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</si>
  <si>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</si>
  <si>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</si>
  <si>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</si>
  <si>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</si>
  <si>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</si>
  <si>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</si>
  <si>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</si>
  <si>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</si>
  <si>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</si>
  <si>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</si>
  <si>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</si>
  <si>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</si>
  <si>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</si>
  <si>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</si>
  <si>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</si>
  <si>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</si>
  <si>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</si>
  <si>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</si>
  <si>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</si>
  <si>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</si>
  <si>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</si>
  <si>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</si>
  <si>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</si>
  <si>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</si>
  <si>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</si>
  <si>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</si>
  <si>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</si>
  <si>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</si>
  <si>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</si>
  <si>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</si>
  <si>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</si>
  <si>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</si>
  <si>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</si>
  <si>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</si>
  <si>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</si>
  <si>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</si>
  <si>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</si>
  <si>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</si>
  <si>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</si>
  <si>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</si>
  <si>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</si>
  <si>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</si>
  <si>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</si>
  <si>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</si>
  <si>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</si>
  <si>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</si>
  <si>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</si>
  <si>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</si>
  <si>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</si>
  <si>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</si>
  <si>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</si>
  <si>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</si>
  <si>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</si>
  <si>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</si>
  <si>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</si>
  <si>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</si>
  <si>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</si>
  <si>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</si>
  <si>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</si>
  <si>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</si>
  <si>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</si>
  <si>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</si>
  <si>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</si>
  <si>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</si>
  <si>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</si>
  <si>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</si>
  <si>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</si>
  <si>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</si>
  <si>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</si>
  <si>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</si>
  <si>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</si>
  <si>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</si>
  <si>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</si>
  <si>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</si>
  <si>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</si>
  <si>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</si>
  <si>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</si>
  <si>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</si>
  <si>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</si>
  <si>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</si>
  <si>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</si>
  <si>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</si>
  <si>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</si>
  <si>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</si>
  <si>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</si>
  <si>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</si>
  <si>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</si>
  <si>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</si>
  <si>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</si>
  <si>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</si>
  <si>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</si>
  <si>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</si>
  <si>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</si>
  <si>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</si>
  <si>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</si>
  <si>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</si>
  <si>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</si>
  <si>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</si>
  <si>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</si>
  <si>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</si>
  <si>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</si>
  <si>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</si>
  <si>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</si>
  <si>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</si>
  <si>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</si>
  <si>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</si>
  <si>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</si>
  <si>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</si>
  <si>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</si>
  <si>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</si>
  <si>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</si>
  <si>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</si>
  <si>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</si>
  <si>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</si>
  <si>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</si>
  <si>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</si>
  <si>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</si>
  <si>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</si>
  <si>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</si>
  <si>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</si>
  <si>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</si>
  <si>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</si>
  <si>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</si>
  <si>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</si>
  <si>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</si>
  <si>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</si>
  <si>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</si>
  <si>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</si>
  <si>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</si>
  <si>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</si>
  <si>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</si>
  <si>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</si>
  <si>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</si>
  <si>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</si>
  <si>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</si>
  <si>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</si>
  <si>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</si>
  <si>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</si>
  <si>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</si>
  <si>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</si>
  <si>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</si>
  <si>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</si>
  <si>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</si>
  <si>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</si>
  <si>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</si>
  <si>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</si>
  <si>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</si>
  <si>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</si>
  <si>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</si>
  <si>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</si>
  <si>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</si>
  <si>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</si>
  <si>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</si>
  <si>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</si>
  <si>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</si>
  <si>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</si>
  <si>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</si>
  <si>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</si>
  <si>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</si>
  <si>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</si>
  <si>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</si>
  <si>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</si>
  <si>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</si>
  <si>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</si>
  <si>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</si>
  <si>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</si>
  <si>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</si>
  <si>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</si>
  <si>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</si>
  <si>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</si>
  <si>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</si>
  <si>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</si>
  <si>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</si>
  <si>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</si>
  <si>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</si>
  <si>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</si>
  <si>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</si>
  <si>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</si>
  <si>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</si>
  <si>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</si>
  <si>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</si>
  <si>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</si>
  <si>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</si>
  <si>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</si>
  <si>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</si>
  <si>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</si>
  <si>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</si>
  <si>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</si>
  <si>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</si>
  <si>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</si>
  <si>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</si>
  <si>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</si>
  <si>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</si>
  <si>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</si>
  <si>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</si>
  <si>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</si>
  <si>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</si>
  <si>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</si>
  <si>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</si>
  <si>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</si>
  <si>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</si>
  <si>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</si>
  <si>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</si>
  <si>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</si>
  <si>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</si>
  <si>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</si>
  <si>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</si>
  <si>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</si>
  <si>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</si>
  <si>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</si>
  <si>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</si>
  <si>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</si>
  <si>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</si>
  <si>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</si>
  <si>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</si>
  <si>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</si>
  <si>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</si>
  <si>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</si>
  <si>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</si>
  <si>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</si>
  <si>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</si>
  <si>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</si>
  <si>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</si>
  <si>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</si>
  <si>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</si>
  <si>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</si>
  <si>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</si>
  <si>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</si>
  <si>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</si>
  <si>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</si>
  <si>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</si>
  <si>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</si>
  <si>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</si>
  <si>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</si>
  <si>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</si>
  <si>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</si>
  <si>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</si>
  <si>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</si>
  <si>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</si>
  <si>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</si>
  <si>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</si>
  <si>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</si>
  <si>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</si>
  <si>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</si>
  <si>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</si>
  <si>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</si>
  <si>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</si>
  <si>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</si>
  <si>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</si>
  <si>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</si>
  <si>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</si>
  <si>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</si>
  <si>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</si>
  <si>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</si>
  <si>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</si>
  <si>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</si>
  <si>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</si>
  <si>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</si>
  <si>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</si>
  <si>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</si>
  <si>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</si>
  <si>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</si>
  <si>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</si>
  <si>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</si>
  <si>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</si>
  <si>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</si>
  <si>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</si>
  <si>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</si>
  <si>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</si>
  <si>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</si>
  <si>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</si>
  <si>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</si>
  <si>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</si>
  <si>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</si>
  <si>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</si>
  <si>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</si>
  <si>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</si>
  <si>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</si>
  <si>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</si>
  <si>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</si>
  <si>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</si>
  <si>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</si>
  <si>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</si>
  <si>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</si>
  <si>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</si>
  <si>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</si>
  <si>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</si>
  <si>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</si>
  <si>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</si>
  <si>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</si>
  <si>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</si>
  <si>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</si>
  <si>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</si>
  <si>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</si>
  <si>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</si>
  <si>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</si>
  <si>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</si>
  <si>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</si>
  <si>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</si>
  <si>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</si>
  <si>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</si>
  <si>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</si>
  <si>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</si>
  <si>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</si>
  <si>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</si>
  <si>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</si>
  <si>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</si>
  <si>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</si>
  <si>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</si>
  <si>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</si>
  <si>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</si>
  <si>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</si>
  <si>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</si>
  <si>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</si>
  <si>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</si>
  <si>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</si>
  <si>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</si>
  <si>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</si>
  <si>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</si>
  <si>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</si>
  <si>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</si>
  <si>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</si>
  <si>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</si>
  <si>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</si>
  <si>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</si>
  <si>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</si>
  <si>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</si>
  <si>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</si>
  <si>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</si>
  <si>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</si>
  <si>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</si>
  <si>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</si>
  <si>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</si>
  <si>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</si>
  <si>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</si>
  <si>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</si>
  <si>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</si>
  <si>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</si>
  <si>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</si>
  <si>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</si>
  <si>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</si>
  <si>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</si>
  <si>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</si>
  <si>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</si>
  <si>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</si>
  <si>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</si>
  <si>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</si>
  <si>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</si>
  <si>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</si>
  <si>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</si>
  <si>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</si>
  <si>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</si>
  <si>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</si>
  <si>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</si>
  <si>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</si>
  <si>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</si>
  <si>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</si>
  <si>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</si>
  <si>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</si>
  <si>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</si>
  <si>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</si>
  <si>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</si>
  <si>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</si>
  <si>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</si>
  <si>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</si>
  <si>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</si>
  <si>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</si>
  <si>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</si>
  <si>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</si>
  <si>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</si>
  <si>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</si>
  <si>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</si>
  <si>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</si>
  <si>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</si>
  <si>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</si>
  <si>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</si>
  <si>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</si>
  <si>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</si>
  <si>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</si>
  <si>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</si>
  <si>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</si>
  <si>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</si>
  <si>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</si>
  <si>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</si>
  <si>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</si>
  <si>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</si>
  <si>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</si>
  <si>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</si>
  <si>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</si>
  <si>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</si>
  <si>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</si>
  <si>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</si>
  <si>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</si>
  <si>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</si>
  <si>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</si>
  <si>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</si>
  <si>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</si>
  <si>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</si>
  <si>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</si>
  <si>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</si>
  <si>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</si>
  <si>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</si>
  <si>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</si>
  <si>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</si>
  <si>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</si>
  <si>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</si>
  <si>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</si>
  <si>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</si>
  <si>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</si>
  <si>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</si>
  <si>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</si>
  <si>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</si>
  <si>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</si>
  <si>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</si>
  <si>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</si>
  <si>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</si>
  <si>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</si>
  <si>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</si>
  <si>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</si>
  <si>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</si>
  <si>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</si>
  <si>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</si>
  <si>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</si>
  <si>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</si>
  <si>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</si>
  <si>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</si>
  <si>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</si>
  <si>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</si>
  <si>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</si>
  <si>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</si>
  <si>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</si>
  <si>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</si>
  <si>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</si>
  <si>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</si>
  <si>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</si>
  <si>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</si>
  <si>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</si>
  <si>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</si>
  <si>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</si>
  <si>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</si>
  <si>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</si>
  <si>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</si>
  <si>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</si>
  <si>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</si>
  <si>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</si>
  <si>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</si>
  <si>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</si>
  <si>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</si>
  <si>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</si>
  <si>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</si>
  <si>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</si>
  <si>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</si>
  <si>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</si>
  <si>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</si>
  <si>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</si>
  <si>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</si>
  <si>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</si>
  <si>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</si>
  <si>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</si>
  <si>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</si>
  <si>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</si>
  <si>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</si>
  <si>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</si>
  <si>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</si>
  <si>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</si>
  <si>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</si>
  <si>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</si>
  <si>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</si>
  <si>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</si>
  <si>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</si>
  <si>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</si>
  <si>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</si>
  <si>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</si>
  <si>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</si>
  <si>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</si>
  <si>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</si>
  <si>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</si>
  <si>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</si>
  <si>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</si>
  <si>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</si>
  <si>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</si>
  <si>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</si>
  <si>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</si>
  <si>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</si>
  <si>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</si>
  <si>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</si>
  <si>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</si>
  <si>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</si>
  <si>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</si>
  <si>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</si>
  <si>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</si>
  <si>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</si>
  <si>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</si>
  <si>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</si>
  <si>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</si>
  <si>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</si>
  <si>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</si>
  <si>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</si>
  <si>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</si>
  <si>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</si>
  <si>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</si>
  <si>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</si>
  <si>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</si>
  <si>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</si>
  <si>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</si>
  <si>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</si>
  <si>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</si>
  <si>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</si>
  <si>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</si>
  <si>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</si>
  <si>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</si>
  <si>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</si>
  <si>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</si>
  <si>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</si>
  <si>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</si>
  <si>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</si>
  <si>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</si>
  <si>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</si>
  <si>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</si>
  <si>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</si>
  <si>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</si>
  <si>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</si>
  <si>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</si>
  <si>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</si>
  <si>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</si>
  <si>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</si>
  <si>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</si>
  <si>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</si>
  <si>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</si>
  <si>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</si>
  <si>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</si>
  <si>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</si>
  <si>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</si>
  <si>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</si>
  <si>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</si>
  <si>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</si>
  <si>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</si>
  <si>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</si>
  <si>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</si>
  <si>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</si>
  <si>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</si>
  <si>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</si>
  <si>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</si>
  <si>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</si>
  <si>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</si>
  <si>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</si>
  <si>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</si>
  <si>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</si>
  <si>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</si>
  <si>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</si>
  <si>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</si>
  <si>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</si>
  <si>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</si>
  <si>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</si>
  <si>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</si>
  <si>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</si>
  <si>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</si>
  <si>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</si>
  <si>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</si>
  <si>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</si>
  <si>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</si>
  <si>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</si>
  <si>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</si>
  <si>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</si>
  <si>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</si>
  <si>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</si>
  <si>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</si>
  <si>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</si>
  <si>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</si>
  <si>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</si>
  <si>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</si>
  <si>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</si>
  <si>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</si>
  <si>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</si>
  <si>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</si>
  <si>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</si>
  <si>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</si>
  <si>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</si>
  <si>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</si>
  <si>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</si>
  <si>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</si>
  <si>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</si>
  <si>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</si>
  <si>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</si>
  <si>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</si>
  <si>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</si>
  <si>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</si>
  <si>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</si>
  <si>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</si>
  <si>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</si>
  <si>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</si>
  <si>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</si>
  <si>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</si>
  <si>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</si>
  <si>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</si>
  <si>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</si>
  <si>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</si>
  <si>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</si>
  <si>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</si>
  <si>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</si>
  <si>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</si>
  <si>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</si>
  <si>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</si>
  <si>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</si>
  <si>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</si>
  <si>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</si>
  <si>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</si>
  <si>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</si>
  <si>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</si>
  <si>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</si>
  <si>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</si>
  <si>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</si>
  <si>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</si>
  <si>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</si>
  <si>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</si>
  <si>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</si>
  <si>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</si>
  <si>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</si>
  <si>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</si>
  <si>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</si>
  <si>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</si>
  <si>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</si>
  <si>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</si>
  <si>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</si>
  <si>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</si>
  <si>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</si>
  <si>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</si>
  <si>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</si>
  <si>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</si>
  <si>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</si>
  <si>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</si>
  <si>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</si>
  <si>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</si>
  <si>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</si>
  <si>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</si>
  <si>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</si>
  <si>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</si>
  <si>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</si>
  <si>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</si>
  <si>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</si>
  <si>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</si>
  <si>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</si>
  <si>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</si>
  <si>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</si>
  <si>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</si>
  <si>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</si>
  <si>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</si>
  <si>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</si>
  <si>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</si>
  <si>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</si>
  <si>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</si>
  <si>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</si>
  <si>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</si>
  <si>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</si>
  <si>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</si>
  <si>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</si>
  <si>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</si>
  <si>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</si>
  <si>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</si>
  <si>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</si>
  <si>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</si>
  <si>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</si>
  <si>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</si>
  <si>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</si>
  <si>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</si>
  <si>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</si>
  <si>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</si>
  <si>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</si>
  <si>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</si>
  <si>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</si>
  <si>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</si>
  <si>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</si>
  <si>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</si>
  <si>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</si>
  <si>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</si>
  <si>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</si>
  <si>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</si>
  <si>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</si>
  <si>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</si>
  <si>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</si>
  <si>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</si>
  <si>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</si>
  <si>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</si>
  <si>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</si>
  <si>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</si>
  <si>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</si>
  <si>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</si>
  <si>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</si>
  <si>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</si>
  <si>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</si>
  <si>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</si>
  <si>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</si>
  <si>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</si>
  <si>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</si>
  <si>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</si>
  <si>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</si>
  <si>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</si>
  <si>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</si>
  <si>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</si>
  <si>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</si>
  <si>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</si>
  <si>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</si>
  <si>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</si>
  <si>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</si>
  <si>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</si>
  <si>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</si>
  <si>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</si>
  <si>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</si>
  <si>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</si>
  <si>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</si>
  <si>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</si>
  <si>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</si>
  <si>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</si>
  <si>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</si>
  <si>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</si>
  <si>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</si>
  <si>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</si>
  <si>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</si>
  <si>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</si>
  <si>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</si>
  <si>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</si>
  <si>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</si>
  <si>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</si>
  <si>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</si>
  <si>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</si>
  <si>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</si>
  <si>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</si>
  <si>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</si>
  <si>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</si>
  <si>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</si>
  <si>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</si>
  <si>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</si>
  <si>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</si>
  <si>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</si>
  <si>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</si>
  <si>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</si>
  <si>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</si>
  <si>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</si>
  <si>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</si>
  <si>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</si>
  <si>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</si>
  <si>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</si>
  <si>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</si>
  <si>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</si>
  <si>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</si>
  <si>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</si>
  <si>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</si>
  <si>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</si>
  <si>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</si>
  <si>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</si>
  <si>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</si>
  <si>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</si>
  <si>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</si>
  <si>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</si>
  <si>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</si>
  <si>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</si>
  <si>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</si>
  <si>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</si>
  <si>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</si>
  <si>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</si>
  <si>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</si>
  <si>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</si>
  <si>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</si>
  <si>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</si>
  <si>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</si>
  <si>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</si>
  <si>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</si>
  <si>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</si>
  <si>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</si>
  <si>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</si>
  <si>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</si>
  <si>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</si>
  <si>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</si>
  <si>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</si>
  <si>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</si>
  <si>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</si>
  <si>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</si>
  <si>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</si>
  <si>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</si>
  <si>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</si>
  <si>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</si>
  <si>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</si>
  <si>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</si>
  <si>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</si>
  <si>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</si>
  <si>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</si>
  <si>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</si>
  <si>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</si>
  <si>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</si>
  <si>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</si>
  <si>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</si>
  <si>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</si>
  <si>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</si>
  <si>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</si>
  <si>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</si>
  <si>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</si>
  <si>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</si>
  <si>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</si>
  <si>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</si>
  <si>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</si>
  <si>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</si>
  <si>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</si>
  <si>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</si>
  <si>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</si>
  <si>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</si>
  <si>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</si>
  <si>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</si>
  <si>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</si>
  <si>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</si>
  <si>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</si>
  <si>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</si>
  <si>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</si>
  <si>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</si>
  <si>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</si>
  <si>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</si>
  <si>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</si>
  <si>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</si>
  <si>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</si>
  <si>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</si>
  <si>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</si>
  <si>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</si>
  <si>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</si>
  <si>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</si>
  <si>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</si>
  <si>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</si>
  <si>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</si>
  <si>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</si>
  <si>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</si>
  <si>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</si>
  <si>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</si>
  <si>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</si>
  <si>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</si>
  <si>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</si>
  <si>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</si>
  <si>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</si>
  <si>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</si>
  <si>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</si>
  <si>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</si>
  <si>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</si>
  <si>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</si>
  <si>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</si>
  <si>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</si>
  <si>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</si>
  <si>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</si>
  <si>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</si>
  <si>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</si>
  <si>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</si>
  <si>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</si>
  <si>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</si>
  <si>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</si>
  <si>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</si>
  <si>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</si>
  <si>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</si>
  <si>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</si>
  <si>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</si>
  <si>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</si>
  <si>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</si>
  <si>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</si>
  <si>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</si>
  <si>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</si>
  <si>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</si>
  <si>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</si>
  <si>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</si>
  <si>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</si>
  <si>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</si>
  <si>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</si>
  <si>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</si>
  <si>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</si>
  <si>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</si>
  <si>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</si>
  <si>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</si>
  <si>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</si>
  <si>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</si>
  <si>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</si>
  <si>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</si>
  <si>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</si>
  <si>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</si>
  <si>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</si>
  <si>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</si>
  <si>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</si>
  <si>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</si>
  <si>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</si>
  <si>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</si>
  <si>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</si>
  <si>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</si>
  <si>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</si>
  <si>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</si>
  <si>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</si>
  <si>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</si>
  <si>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</si>
  <si>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</si>
  <si>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</si>
  <si>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</si>
  <si>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</si>
  <si>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</si>
  <si>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</si>
  <si>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</si>
  <si>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</si>
  <si>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</si>
  <si>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</si>
  <si>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</si>
  <si>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</si>
  <si>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</si>
  <si>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</si>
  <si>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</si>
  <si>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</si>
  <si>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</si>
  <si>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</si>
  <si>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</si>
  <si>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</si>
  <si>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</si>
  <si>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</si>
  <si>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</si>
  <si>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</si>
  <si>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</si>
  <si>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</si>
  <si>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</si>
  <si>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</si>
  <si>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</si>
  <si>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</si>
  <si>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</si>
  <si>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</si>
  <si>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</si>
  <si>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</si>
  <si>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</si>
  <si>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</si>
  <si>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</si>
  <si>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</si>
  <si>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</si>
  <si>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</si>
  <si>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</si>
  <si>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</si>
  <si>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</si>
  <si>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</si>
  <si>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</si>
  <si>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</si>
  <si>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</si>
  <si>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</si>
  <si>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</si>
  <si>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</si>
  <si>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</si>
  <si>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</si>
  <si>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</si>
  <si>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</si>
  <si>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</si>
  <si>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</si>
  <si>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</si>
  <si>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</si>
  <si>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</si>
  <si>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</si>
  <si>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</si>
  <si>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</si>
  <si>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</si>
  <si>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</si>
  <si>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</si>
  <si>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</si>
  <si>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</si>
  <si>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</si>
  <si>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</si>
  <si>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</si>
  <si>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</si>
  <si>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</si>
  <si>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</si>
  <si>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</si>
  <si>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</si>
  <si>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</si>
  <si>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</si>
  <si>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</si>
  <si>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</si>
  <si>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</si>
  <si>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</si>
  <si>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</si>
  <si>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</si>
  <si>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</si>
  <si>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</si>
  <si>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</si>
  <si>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</si>
  <si>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</si>
  <si>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</si>
  <si>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</si>
  <si>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</si>
  <si>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</si>
  <si>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</si>
  <si>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</si>
  <si>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</si>
  <si>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</si>
  <si>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</si>
  <si>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</si>
  <si>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</si>
  <si>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</si>
  <si>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</si>
  <si>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</si>
  <si>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</si>
  <si>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</si>
  <si>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</si>
  <si>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</si>
  <si>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</si>
  <si>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</si>
  <si>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</si>
  <si>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</si>
  <si>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</si>
  <si>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</si>
  <si>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</si>
  <si>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</si>
  <si>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</si>
  <si>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</si>
  <si>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</si>
  <si>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</si>
  <si>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</si>
  <si>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</si>
  <si>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</si>
  <si>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</si>
  <si>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</si>
  <si>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</si>
  <si>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</si>
  <si>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</si>
  <si>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</si>
  <si>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</si>
  <si>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</si>
  <si>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</si>
  <si>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</si>
  <si>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</si>
  <si>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</si>
  <si>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</si>
  <si>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</si>
  <si>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</si>
  <si>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</si>
  <si>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</si>
  <si>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</si>
  <si>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</si>
  <si>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</si>
  <si>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</si>
  <si>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</si>
  <si>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</si>
  <si>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</si>
  <si>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</si>
  <si>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</si>
  <si>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</si>
  <si>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</si>
  <si>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</si>
  <si>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</si>
  <si>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</si>
  <si>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</si>
  <si>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</si>
  <si>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</si>
  <si>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</si>
  <si>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</si>
  <si>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</si>
  <si>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</si>
  <si>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</si>
  <si>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</si>
  <si>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</si>
  <si>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</si>
  <si>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</si>
  <si>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</si>
  <si>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</si>
  <si>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</si>
  <si>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</si>
  <si>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</si>
  <si>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</si>
  <si>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</si>
  <si>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</si>
  <si>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</si>
  <si>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</si>
  <si>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</si>
  <si>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</si>
  <si>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</si>
  <si>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</si>
  <si>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</si>
  <si>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</si>
  <si>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</si>
  <si>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</si>
  <si>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</si>
  <si>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</si>
  <si>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</si>
  <si>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</si>
  <si>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</si>
  <si>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</si>
  <si>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</si>
  <si>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</si>
  <si>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</si>
  <si>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</si>
  <si>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</si>
  <si>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</si>
  <si>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</si>
  <si>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</si>
  <si>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</si>
  <si>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</si>
  <si>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</si>
  <si>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</si>
  <si>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</si>
  <si>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</si>
  <si>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</si>
  <si>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</si>
  <si>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</si>
  <si>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</si>
  <si>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</si>
  <si>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</si>
  <si>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</si>
  <si>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</si>
  <si>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</si>
  <si>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</si>
  <si>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</si>
  <si>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</si>
  <si>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</si>
  <si>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</si>
  <si>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</si>
  <si>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</si>
  <si>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</si>
  <si>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</si>
  <si>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</si>
  <si>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</si>
  <si>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</si>
  <si>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</si>
  <si>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</si>
  <si>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</si>
  <si>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</si>
  <si>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</si>
  <si>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</si>
  <si>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</si>
  <si>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</si>
  <si>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</si>
  <si>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</si>
  <si>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</si>
  <si>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</si>
  <si>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</si>
  <si>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</si>
  <si>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</si>
  <si>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</si>
  <si>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</si>
  <si>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</si>
  <si>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</si>
  <si>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</si>
  <si>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</si>
  <si>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</si>
  <si>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</si>
  <si>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</si>
  <si>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</si>
  <si>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</si>
  <si>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</si>
  <si>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</si>
  <si>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</si>
  <si>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</si>
  <si>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</si>
  <si>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</si>
  <si>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</si>
  <si>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</si>
  <si>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</si>
  <si>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</si>
  <si>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</si>
  <si>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</si>
  <si>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</si>
  <si>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</si>
  <si>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</si>
  <si>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</si>
  <si>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</si>
  <si>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</si>
  <si>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</si>
  <si>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</si>
  <si>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</si>
  <si>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</si>
  <si>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</si>
  <si>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</si>
  <si>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</si>
  <si>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</si>
  <si>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</si>
  <si>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</si>
  <si>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</si>
  <si>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</si>
  <si>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</si>
  <si>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</si>
  <si>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</si>
  <si>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</si>
  <si>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</si>
  <si>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</si>
  <si>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</si>
  <si>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</si>
  <si>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</si>
  <si>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</si>
  <si>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</si>
  <si>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</si>
  <si>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</si>
  <si>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</si>
  <si>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</si>
  <si>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</si>
  <si>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</si>
  <si>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</si>
  <si>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</si>
  <si>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</si>
  <si>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</si>
  <si>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</si>
  <si>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</si>
  <si>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</si>
  <si>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</si>
  <si>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</si>
  <si>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</si>
  <si>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</si>
  <si>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</si>
  <si>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</si>
  <si>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</si>
  <si>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</si>
  <si>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</si>
  <si>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</si>
  <si>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</si>
  <si>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</si>
  <si>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</si>
  <si>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</si>
  <si>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</si>
  <si>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</si>
  <si>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</si>
  <si>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</si>
  <si>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</si>
  <si>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</si>
  <si>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</si>
  <si>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</si>
  <si>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</si>
  <si>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</si>
  <si>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</si>
  <si>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</si>
  <si>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</si>
  <si>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</si>
  <si>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</si>
  <si>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</si>
  <si>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</si>
  <si>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</si>
  <si>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</si>
  <si>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</si>
  <si>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</si>
  <si>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</si>
  <si>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</si>
  <si>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</si>
  <si>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</si>
  <si>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</si>
  <si>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</si>
  <si>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</si>
  <si>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</si>
  <si>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</si>
  <si>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</si>
  <si>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</si>
  <si>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</si>
  <si>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</si>
  <si>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</si>
  <si>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</si>
  <si>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</si>
  <si>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</si>
  <si>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</si>
  <si>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</si>
  <si>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</si>
  <si>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</si>
  <si>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</si>
  <si>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</si>
  <si>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</si>
  <si>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</si>
  <si>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</si>
  <si>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</si>
  <si>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</si>
  <si>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</si>
  <si>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</si>
  <si>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</si>
  <si>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</si>
  <si>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</si>
  <si>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</si>
  <si>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</si>
  <si>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</si>
  <si>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</si>
  <si>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</si>
  <si>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</si>
  <si>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</si>
  <si>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</si>
  <si>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</si>
  <si>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</si>
  <si>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</si>
  <si>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</si>
  <si>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</si>
  <si>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</si>
  <si>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</si>
  <si>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</si>
  <si>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</si>
  <si>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</si>
  <si>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</si>
  <si>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</si>
  <si>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</si>
  <si>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</si>
  <si>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</si>
  <si>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</si>
  <si>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</si>
  <si>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</si>
  <si>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</si>
  <si>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</si>
  <si>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</si>
  <si>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</si>
  <si>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</si>
  <si>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</si>
  <si>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</si>
  <si>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</si>
  <si>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</si>
  <si>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</si>
  <si>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</si>
  <si>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</si>
  <si>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</si>
  <si>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</si>
  <si>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</si>
  <si>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</si>
  <si>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</si>
  <si>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</si>
  <si>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</si>
  <si>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</si>
  <si>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</si>
  <si>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</si>
  <si>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</si>
  <si>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</si>
  <si>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</si>
  <si>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</si>
  <si>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</si>
  <si>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</si>
  <si>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</si>
  <si>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</si>
  <si>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</si>
  <si>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</si>
  <si>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</si>
  <si>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</si>
  <si>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</si>
  <si>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</si>
  <si>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</si>
  <si>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</si>
  <si>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</si>
  <si>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</si>
  <si>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</si>
  <si>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</si>
  <si>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</si>
  <si>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</si>
  <si>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</si>
  <si>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</si>
  <si>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</si>
  <si>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</si>
  <si>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</si>
  <si>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</si>
  <si>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</si>
  <si>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</si>
  <si>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</si>
  <si>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</si>
  <si>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</si>
  <si>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</si>
  <si>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</si>
  <si>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</si>
  <si>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</si>
  <si>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</si>
  <si>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</si>
  <si>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</si>
  <si>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</si>
  <si>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</si>
  <si>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</si>
  <si>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</si>
  <si>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</si>
  <si>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</si>
  <si>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</si>
  <si>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</si>
  <si>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</si>
  <si>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</si>
  <si>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</si>
  <si>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</si>
  <si>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</si>
  <si>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</si>
  <si>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</si>
  <si>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</si>
  <si>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</si>
  <si>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</si>
  <si>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</si>
  <si>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</si>
  <si>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</si>
  <si>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</si>
  <si>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</si>
  <si>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</si>
  <si>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</si>
  <si>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</si>
  <si>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</si>
  <si>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</si>
  <si>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</si>
  <si>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</si>
  <si>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</si>
  <si>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</si>
  <si>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</si>
  <si>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</si>
  <si>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</si>
  <si>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</si>
  <si>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</si>
  <si>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</si>
  <si>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</si>
  <si>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</si>
  <si>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</si>
  <si>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</si>
  <si>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</si>
  <si>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</si>
  <si>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</si>
  <si>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</si>
  <si>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</si>
  <si>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</si>
  <si>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</si>
  <si>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</si>
  <si>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</si>
  <si>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</si>
  <si>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</si>
  <si>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</si>
  <si>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</si>
  <si>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</si>
  <si>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</si>
  <si>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</si>
  <si>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</si>
  <si>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</si>
  <si>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</si>
  <si>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</si>
  <si>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</si>
  <si>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</si>
  <si>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</si>
  <si>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</si>
  <si>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</si>
  <si>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</si>
  <si>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</si>
  <si>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</si>
  <si>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</si>
  <si>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</si>
  <si>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</si>
  <si>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</si>
  <si>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</si>
  <si>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</si>
  <si>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</si>
  <si>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</si>
  <si>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</si>
  <si>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</si>
  <si>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</si>
  <si>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</si>
  <si>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</si>
  <si>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</si>
  <si>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</si>
  <si>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</si>
  <si>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</si>
  <si>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</si>
  <si>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</si>
  <si>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</si>
  <si>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</si>
  <si>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</si>
  <si>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</si>
  <si>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</si>
  <si>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</si>
  <si>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</si>
  <si>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</si>
  <si>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</si>
  <si>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</si>
  <si>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</si>
  <si>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</si>
  <si>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</si>
  <si>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</si>
  <si>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</si>
  <si>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</si>
  <si>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</si>
  <si>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</si>
  <si>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</si>
  <si>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</si>
  <si>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</si>
  <si>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</si>
  <si>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</si>
  <si>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</si>
  <si>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</si>
  <si>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</si>
  <si>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</si>
  <si>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</si>
  <si>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</si>
  <si>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</si>
  <si>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</si>
  <si>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</si>
  <si>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</si>
  <si>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</si>
  <si>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</si>
  <si>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</si>
  <si>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</si>
  <si>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</si>
  <si>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</si>
  <si>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</si>
  <si>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</si>
  <si>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</si>
  <si>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</si>
  <si>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</si>
  <si>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</si>
  <si>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</si>
  <si>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</si>
  <si>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</si>
  <si>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</si>
  <si>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</si>
  <si>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</si>
  <si>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</si>
  <si>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</si>
  <si>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</si>
  <si>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</si>
  <si>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</si>
  <si>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</si>
  <si>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</si>
  <si>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</si>
  <si>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</si>
  <si>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</si>
  <si>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</si>
  <si>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</si>
  <si>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</si>
  <si>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</si>
  <si>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</si>
  <si>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</si>
  <si>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</si>
  <si>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</si>
  <si>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</si>
  <si>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</si>
  <si>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</si>
  <si>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</si>
  <si>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</si>
  <si>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</si>
  <si>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</si>
  <si>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</si>
  <si>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</si>
  <si>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</si>
  <si>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</si>
  <si>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</si>
  <si>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</si>
  <si>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</si>
  <si>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</si>
  <si>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</si>
  <si>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</si>
  <si>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</si>
  <si>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</si>
  <si>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</si>
  <si>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</si>
  <si>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</si>
  <si>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</si>
  <si>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</si>
  <si>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</si>
  <si>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</si>
  <si>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</si>
  <si>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</si>
  <si>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</si>
  <si>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</si>
  <si>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</si>
  <si>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</si>
  <si>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</si>
  <si>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</si>
  <si>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</si>
  <si>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</si>
  <si>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</si>
  <si>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</si>
  <si>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</si>
  <si>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</si>
  <si>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</si>
  <si>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</si>
  <si>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</si>
  <si>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</si>
  <si>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</si>
  <si>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</si>
  <si>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</si>
  <si>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</si>
  <si>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</si>
  <si>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</si>
  <si>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</si>
  <si>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</si>
  <si>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</si>
  <si>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</si>
  <si>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</si>
  <si>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</si>
  <si>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</si>
  <si>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</si>
  <si>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</si>
  <si>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</si>
  <si>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</si>
  <si>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</si>
  <si>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</si>
  <si>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</si>
  <si>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</si>
  <si>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</si>
  <si>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</si>
  <si>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</si>
  <si>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</si>
  <si>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</si>
  <si>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</si>
  <si>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</si>
  <si>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</si>
  <si>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</si>
  <si>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</si>
  <si>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</si>
  <si>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</si>
  <si>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</si>
  <si>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</si>
  <si>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</si>
  <si>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</si>
  <si>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</si>
  <si>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</si>
  <si>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</si>
  <si>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</si>
  <si>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</si>
  <si>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</si>
  <si>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</si>
  <si>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</si>
  <si>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</si>
  <si>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</si>
  <si>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</si>
  <si>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</si>
  <si>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</si>
  <si>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</si>
  <si>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</si>
  <si>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</si>
  <si>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</si>
  <si>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</si>
  <si>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</si>
  <si>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</si>
  <si>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</si>
  <si>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</si>
  <si>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</si>
  <si>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</si>
  <si>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</si>
  <si>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</si>
  <si>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</si>
  <si>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</si>
  <si>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</si>
  <si>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</si>
  <si>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</si>
  <si>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</si>
  <si>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</si>
  <si>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</si>
  <si>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</si>
  <si>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</si>
  <si>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</si>
  <si>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</si>
  <si>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</si>
  <si>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</si>
  <si>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</si>
  <si>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</si>
  <si>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</si>
  <si>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</si>
  <si>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</si>
  <si>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</si>
  <si>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</si>
  <si>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</si>
  <si>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</si>
  <si>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</si>
  <si>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</si>
  <si>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</si>
  <si>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</si>
  <si>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</si>
  <si>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</si>
  <si>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</si>
  <si>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</si>
  <si>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</si>
  <si>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</si>
  <si>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</si>
  <si>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</si>
  <si>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</si>
  <si>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</si>
  <si>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</si>
  <si>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</si>
  <si>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</si>
  <si>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</si>
  <si>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</si>
  <si>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</si>
  <si>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</si>
  <si>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</si>
  <si>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</si>
  <si>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</si>
  <si>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</si>
  <si>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</si>
  <si>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</si>
  <si>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</si>
  <si>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</si>
  <si>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</si>
  <si>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</si>
  <si>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</si>
  <si>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</si>
  <si>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</si>
  <si>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</si>
  <si>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</si>
  <si>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</si>
  <si>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</si>
  <si>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</si>
  <si>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</si>
  <si>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</si>
  <si>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</si>
  <si>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</si>
  <si>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</si>
  <si>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</si>
  <si>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</si>
  <si>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</si>
  <si>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</si>
  <si>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</si>
  <si>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</si>
  <si>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</si>
  <si>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</si>
  <si>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</si>
  <si>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</si>
  <si>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</si>
  <si>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</si>
  <si>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</si>
  <si>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</si>
  <si>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</si>
  <si>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</si>
  <si>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</si>
  <si>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</si>
  <si>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</si>
  <si>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</si>
  <si>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</si>
  <si>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</si>
  <si>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</si>
  <si>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</si>
  <si>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</si>
  <si>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</si>
  <si>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</si>
  <si>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</si>
  <si>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</si>
  <si>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</si>
  <si>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</si>
  <si>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</si>
  <si>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</si>
  <si>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</si>
  <si>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</si>
  <si>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</si>
  <si>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</si>
  <si>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</si>
  <si>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</si>
  <si>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</si>
  <si>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</si>
  <si>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</si>
  <si>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</si>
  <si>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</si>
  <si>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</si>
  <si>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</si>
  <si>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</si>
  <si>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</si>
  <si>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</si>
  <si>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</si>
  <si>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</si>
  <si>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</si>
  <si>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</si>
  <si>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</si>
  <si>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</si>
  <si>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</si>
  <si>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</si>
  <si>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</si>
  <si>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</si>
  <si>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</si>
  <si>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</si>
  <si>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</si>
  <si>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</si>
  <si>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</si>
  <si>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</si>
  <si>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</si>
  <si>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</si>
  <si>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</si>
  <si>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</si>
  <si>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</si>
  <si>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</si>
  <si>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</si>
  <si>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</si>
  <si>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</si>
  <si>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</si>
  <si>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</si>
  <si>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</si>
  <si>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</si>
  <si>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</si>
  <si>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</si>
  <si>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</si>
  <si>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</si>
  <si>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</si>
  <si>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</si>
  <si>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</si>
  <si>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</si>
  <si>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</si>
  <si>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</si>
  <si>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</si>
  <si>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</si>
  <si>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</si>
  <si>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</si>
  <si>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</si>
  <si>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</si>
  <si>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</si>
  <si>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</si>
  <si>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</si>
  <si>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</si>
  <si>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</si>
  <si>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</si>
  <si>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</si>
  <si>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</si>
  <si>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</si>
  <si>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</si>
  <si>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</si>
  <si>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</si>
  <si>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</si>
  <si>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</si>
  <si>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</si>
  <si>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</si>
  <si>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</si>
  <si>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</si>
  <si>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</si>
  <si>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</si>
  <si>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</si>
  <si>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</si>
  <si>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</si>
  <si>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</si>
  <si>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</si>
  <si>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</si>
  <si>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</si>
  <si>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</si>
  <si>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</si>
  <si>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</si>
  <si>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</si>
  <si>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</si>
  <si>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</si>
  <si>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</si>
  <si>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</si>
  <si>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</si>
  <si>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</si>
  <si>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</si>
  <si>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</si>
  <si>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</si>
  <si>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</si>
  <si>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</si>
  <si>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</si>
  <si>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</si>
  <si>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</si>
  <si>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</si>
  <si>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</si>
  <si>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</si>
  <si>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</si>
  <si>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</si>
  <si>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</si>
  <si>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</si>
  <si>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</si>
  <si>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</si>
  <si>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</si>
  <si>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</si>
  <si>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</si>
  <si>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</si>
  <si>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</si>
  <si>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</si>
  <si>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</si>
  <si>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</si>
  <si>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</si>
  <si>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</si>
  <si>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</si>
  <si>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</si>
  <si>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</si>
  <si>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</si>
  <si>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</si>
  <si>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</si>
  <si>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</si>
  <si>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</si>
  <si>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</si>
  <si>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</si>
  <si>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</si>
  <si>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</si>
  <si>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</si>
  <si>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</si>
  <si>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</si>
  <si>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</si>
  <si>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</si>
  <si>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</si>
  <si>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</si>
  <si>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</si>
  <si>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</si>
  <si>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</si>
  <si>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</si>
  <si>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</si>
  <si>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</si>
  <si>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</si>
  <si>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</si>
  <si>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</si>
  <si>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</si>
  <si>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</si>
  <si>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</si>
  <si>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</si>
  <si>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</si>
  <si>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</si>
  <si>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</si>
  <si>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</si>
  <si>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</si>
  <si>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</si>
  <si>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</si>
  <si>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</si>
  <si>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</si>
  <si>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</si>
  <si>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</si>
  <si>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</si>
  <si>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</si>
  <si>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</si>
  <si>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</si>
  <si>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</si>
  <si>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</si>
  <si>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</si>
  <si>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</si>
  <si>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</si>
  <si>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</si>
  <si>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</si>
  <si>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</si>
  <si>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</si>
  <si>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</si>
  <si>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</si>
  <si>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</si>
  <si>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</si>
  <si>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</si>
  <si>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</si>
  <si>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</si>
  <si>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</si>
  <si>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</si>
  <si>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</si>
  <si>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</si>
  <si>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</si>
  <si>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</si>
  <si>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</si>
  <si>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</si>
  <si>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</si>
  <si>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</si>
  <si>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</si>
  <si>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</si>
  <si>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</si>
  <si>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</si>
  <si>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</si>
  <si>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</si>
  <si>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</si>
  <si>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</si>
  <si>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</si>
  <si>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</si>
  <si>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</si>
  <si>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</si>
  <si>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</si>
  <si>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</si>
  <si>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</si>
  <si>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</si>
  <si>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</si>
  <si>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</si>
  <si>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</si>
  <si>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</si>
  <si>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</si>
  <si>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</si>
  <si>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</si>
  <si>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</si>
  <si>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</si>
  <si>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</si>
  <si>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</si>
  <si>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</si>
  <si>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</si>
  <si>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</si>
  <si>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</si>
  <si>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</si>
  <si>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</si>
  <si>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</si>
  <si>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</si>
  <si>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</si>
  <si>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</si>
  <si>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</si>
  <si>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</si>
  <si>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</si>
  <si>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</si>
  <si>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</si>
  <si>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</si>
  <si>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</si>
  <si>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</si>
  <si>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</si>
  <si>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</si>
  <si>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</si>
  <si>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</si>
  <si>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</si>
  <si>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</si>
  <si>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</si>
  <si>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</si>
  <si>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</si>
  <si>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</si>
  <si>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</si>
  <si>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</si>
  <si>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</si>
  <si>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</si>
  <si>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</si>
  <si>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</si>
  <si>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</si>
  <si>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</si>
  <si>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</si>
  <si>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</si>
  <si>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</si>
  <si>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</si>
  <si>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</si>
  <si>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</si>
  <si>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</si>
  <si>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</si>
  <si>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</si>
  <si>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</si>
  <si>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</si>
  <si>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</si>
  <si>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</si>
  <si>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</si>
  <si>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</si>
  <si>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</si>
  <si>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</si>
  <si>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</si>
  <si>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</si>
  <si>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</si>
  <si>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</si>
  <si>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</si>
  <si>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</si>
  <si>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</si>
  <si>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</si>
  <si>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</si>
  <si>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</si>
  <si>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</si>
  <si>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</si>
  <si>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</si>
  <si>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</si>
  <si>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</si>
  <si>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</si>
  <si>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</si>
  <si>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</si>
  <si>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</si>
  <si>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</si>
  <si>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</si>
  <si>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</si>
  <si>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</si>
  <si>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</si>
  <si>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</si>
  <si>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</si>
  <si>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</si>
  <si>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</si>
  <si>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</si>
  <si>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</si>
  <si>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</si>
  <si>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</si>
  <si>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</si>
  <si>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</si>
  <si>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</si>
  <si>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</si>
  <si>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</si>
  <si>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</si>
  <si>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</si>
  <si>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</si>
  <si>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</si>
  <si>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</si>
  <si>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</si>
  <si>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</si>
  <si>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</si>
  <si>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</si>
  <si>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</si>
  <si>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</si>
  <si>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</si>
  <si>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</si>
  <si>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</si>
  <si>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</si>
  <si>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</si>
  <si>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</si>
  <si>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</si>
  <si>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</si>
  <si>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</si>
  <si>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</si>
  <si>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</si>
  <si>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</si>
  <si>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</si>
  <si>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</si>
  <si>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</si>
  <si>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</si>
  <si>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</si>
  <si>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</si>
  <si>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</si>
  <si>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</si>
  <si>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</si>
  <si>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</si>
  <si>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</si>
  <si>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</si>
  <si>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</si>
  <si>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</si>
  <si>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</si>
  <si>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</si>
  <si>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</si>
  <si>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</si>
  <si>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</si>
  <si>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</si>
  <si>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</si>
  <si>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</si>
  <si>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</si>
  <si>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</si>
  <si>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</si>
  <si>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</si>
  <si>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</si>
  <si>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</si>
  <si>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</si>
  <si>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</si>
  <si>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</si>
  <si>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</si>
  <si>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</si>
  <si>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</si>
  <si>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</si>
  <si>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</si>
  <si>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</si>
  <si>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</si>
  <si>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</si>
  <si>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</si>
  <si>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</si>
  <si>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</si>
  <si>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</si>
  <si>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</si>
  <si>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</si>
  <si>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</si>
  <si>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</si>
  <si>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</si>
  <si>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</si>
  <si>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</si>
  <si>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</si>
  <si>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</si>
  <si>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</si>
  <si>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</si>
  <si>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</si>
  <si>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</si>
  <si>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</si>
  <si>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</si>
  <si>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</si>
  <si>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</si>
  <si>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</si>
  <si>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</si>
  <si>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</si>
  <si>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</si>
  <si>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</si>
  <si>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</si>
  <si>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</si>
  <si>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</si>
  <si>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</si>
  <si>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</si>
  <si>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</si>
  <si>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</si>
  <si>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</si>
  <si>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</si>
  <si>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</si>
  <si>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</si>
  <si>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</si>
  <si>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</si>
  <si>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</si>
  <si>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</si>
  <si>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</si>
  <si>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</si>
  <si>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</si>
  <si>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</si>
  <si>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</si>
  <si>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</si>
  <si>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</si>
  <si>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</si>
  <si>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</si>
  <si>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</si>
  <si>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</si>
  <si>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</si>
  <si>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</si>
  <si>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</si>
  <si>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</si>
  <si>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</si>
  <si>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</si>
  <si>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</si>
  <si>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</si>
  <si>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</si>
  <si>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</si>
  <si>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</si>
  <si>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</si>
  <si>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</si>
  <si>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</si>
  <si>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</si>
  <si>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</si>
  <si>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</si>
  <si>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</si>
  <si>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</si>
  <si>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</si>
  <si>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</si>
  <si>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</si>
  <si>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</si>
  <si>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</si>
  <si>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</si>
  <si>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</si>
  <si>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</si>
  <si>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</si>
  <si>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</si>
  <si>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</si>
  <si>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</si>
  <si>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</si>
  <si>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</si>
  <si>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</si>
  <si>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</si>
  <si>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</si>
  <si>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</si>
  <si>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</si>
  <si>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</si>
  <si>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</si>
  <si>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</si>
  <si>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</si>
  <si>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</si>
  <si>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</si>
  <si>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</si>
  <si>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</si>
  <si>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</si>
  <si>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</si>
  <si>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</si>
  <si>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</si>
  <si>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</si>
  <si>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</si>
  <si>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</si>
  <si>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</si>
  <si>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</si>
  <si>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</si>
  <si>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</si>
  <si>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</si>
  <si>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</si>
  <si>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</si>
  <si>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</si>
  <si>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</si>
  <si>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</si>
  <si>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</si>
  <si>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</si>
  <si>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</si>
  <si>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</si>
  <si>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</si>
  <si>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</si>
  <si>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</si>
  <si>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</si>
  <si>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</si>
  <si>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</si>
  <si>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</si>
  <si>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</si>
  <si>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</si>
  <si>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</si>
  <si>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</si>
  <si>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</si>
  <si>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</si>
  <si>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</si>
  <si>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</si>
  <si>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</si>
  <si>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</si>
  <si>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</si>
  <si>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</si>
  <si>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</si>
  <si>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</si>
  <si>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</si>
  <si>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</si>
  <si>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</si>
  <si>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</si>
  <si>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</si>
  <si>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</si>
  <si>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</si>
  <si>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</si>
  <si>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</si>
  <si>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</si>
  <si>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</si>
  <si>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</si>
  <si>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</si>
  <si>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</si>
  <si>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</si>
  <si>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</si>
  <si>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</si>
  <si>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</si>
  <si>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</si>
  <si>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</si>
  <si>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</si>
  <si>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</si>
  <si>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</si>
  <si>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</si>
  <si>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</si>
  <si>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</si>
  <si>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</si>
  <si>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</si>
  <si>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</si>
  <si>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</si>
  <si>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</si>
  <si>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</si>
  <si>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</si>
  <si>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</si>
  <si>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</si>
  <si>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</si>
  <si>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</si>
  <si>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</si>
  <si>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</si>
  <si>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</si>
  <si>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</si>
  <si>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</si>
  <si>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</si>
  <si>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</si>
  <si>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</si>
  <si>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</si>
  <si>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</si>
  <si>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</si>
  <si>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</si>
  <si>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</si>
  <si>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</si>
  <si>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</si>
  <si>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</si>
  <si>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</si>
  <si>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</si>
  <si>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</si>
  <si>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</si>
  <si>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</si>
  <si>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</si>
  <si>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</si>
  <si>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</si>
  <si>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</si>
  <si>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</si>
  <si>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</si>
  <si>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</si>
  <si>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</si>
  <si>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</si>
  <si>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</si>
  <si>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</si>
  <si>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</si>
  <si>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</si>
  <si>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</si>
  <si>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</si>
  <si>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</si>
  <si>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</si>
  <si>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</si>
  <si>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</si>
  <si>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</si>
  <si>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</si>
  <si>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</si>
  <si>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</si>
  <si>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</si>
  <si>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</si>
  <si>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</si>
  <si>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</si>
  <si>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</si>
  <si>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</si>
  <si>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</si>
  <si>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</si>
  <si>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</si>
  <si>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</si>
  <si>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</si>
  <si>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</si>
  <si>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</si>
  <si>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</si>
  <si>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</si>
  <si>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</si>
  <si>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</si>
  <si>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</si>
  <si>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</si>
  <si>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</si>
  <si>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</si>
  <si>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</si>
  <si>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</si>
  <si>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</si>
  <si>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</si>
  <si>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</si>
  <si>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</si>
  <si>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</si>
  <si>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</si>
  <si>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</si>
  <si>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</si>
  <si>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</si>
  <si>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</si>
  <si>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</si>
  <si>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</si>
  <si>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</si>
  <si>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</si>
  <si>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</si>
  <si>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</si>
  <si>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</si>
  <si>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</si>
  <si>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</si>
  <si>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</si>
  <si>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</si>
  <si>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</si>
  <si>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</si>
  <si>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</si>
  <si>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</si>
  <si>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</si>
  <si>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</si>
  <si>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</si>
  <si>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</si>
  <si>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</si>
  <si>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</si>
  <si>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</si>
  <si>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</si>
  <si>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</si>
  <si>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</si>
  <si>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</si>
  <si>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</si>
  <si>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</si>
  <si>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</si>
  <si>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</si>
  <si>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</si>
  <si>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</si>
  <si>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</si>
  <si>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</si>
  <si>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</si>
  <si>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</si>
  <si>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</si>
  <si>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</si>
  <si>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</si>
  <si>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</si>
  <si>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</si>
  <si>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</si>
  <si>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</si>
  <si>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</si>
  <si>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</si>
  <si>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</si>
  <si>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</si>
  <si>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</si>
  <si>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</si>
  <si>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</si>
  <si>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</si>
  <si>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</si>
  <si>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</si>
  <si>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</si>
  <si>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</si>
  <si>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</si>
  <si>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</si>
  <si>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</si>
  <si>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</si>
  <si>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</si>
  <si>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</si>
  <si>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</si>
  <si>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</si>
  <si>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</si>
  <si>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</si>
  <si>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</si>
  <si>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</si>
  <si>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</si>
  <si>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</si>
  <si>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</si>
  <si>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</si>
  <si>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</si>
  <si>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</si>
  <si>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</si>
  <si>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</si>
  <si>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</si>
  <si>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</si>
  <si>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</si>
  <si>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</si>
  <si>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</si>
  <si>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</si>
  <si>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</si>
  <si>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</si>
  <si>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</si>
  <si>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</si>
  <si>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</si>
  <si>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</si>
  <si>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</si>
  <si>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</si>
  <si>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</si>
  <si>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</si>
  <si>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</si>
  <si>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</si>
  <si>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</si>
  <si>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</si>
  <si>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</si>
  <si>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</si>
  <si>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</si>
  <si>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</si>
  <si>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</si>
  <si>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</si>
  <si>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</si>
  <si>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</si>
  <si>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</si>
  <si>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</si>
  <si>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</si>
  <si>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</si>
  <si>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</si>
  <si>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</si>
  <si>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</si>
  <si>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</si>
  <si>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</si>
  <si>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</si>
  <si>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</si>
  <si>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</si>
  <si>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</si>
  <si>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</si>
  <si>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</si>
  <si>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</si>
  <si>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</si>
  <si>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</si>
  <si>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</si>
  <si>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</si>
  <si>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</si>
  <si>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</si>
  <si>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</si>
  <si>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</si>
  <si>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</si>
  <si>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</si>
  <si>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</si>
  <si>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</si>
  <si>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</si>
  <si>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</si>
  <si>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</si>
  <si>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</si>
  <si>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</si>
  <si>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</si>
  <si>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</si>
  <si>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</si>
  <si>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</si>
  <si>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</si>
  <si>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</si>
  <si>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</si>
  <si>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</si>
  <si>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</si>
  <si>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</si>
  <si>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</si>
  <si>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</si>
  <si>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</si>
  <si>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</si>
  <si>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</si>
  <si>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</si>
  <si>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</si>
  <si>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</si>
  <si>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</si>
  <si>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</si>
  <si>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</si>
  <si>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</si>
  <si>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</si>
  <si>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</si>
  <si>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</si>
  <si>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</si>
  <si>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</si>
  <si>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</si>
  <si>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</si>
  <si>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</si>
  <si>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</si>
  <si>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</si>
  <si>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</si>
  <si>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</si>
  <si>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</si>
  <si>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</si>
  <si>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</si>
  <si>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</si>
  <si>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</si>
  <si>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</si>
  <si>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</si>
  <si>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</si>
  <si>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</si>
  <si>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</si>
  <si>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</si>
  <si>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</si>
  <si>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</si>
  <si>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</si>
  <si>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</si>
  <si>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</si>
  <si>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</si>
  <si>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</si>
  <si>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</si>
  <si>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</si>
  <si>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</si>
  <si>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</si>
  <si>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</si>
  <si>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</si>
  <si>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</si>
  <si>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</si>
  <si>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</si>
  <si>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</si>
  <si>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</si>
  <si>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</si>
  <si>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</si>
  <si>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</si>
  <si>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</si>
  <si>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</si>
  <si>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</si>
  <si>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</si>
  <si>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</si>
  <si>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</si>
  <si>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</si>
  <si>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</si>
  <si>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</si>
  <si>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</si>
  <si>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</si>
  <si>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</si>
  <si>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</si>
  <si>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</si>
  <si>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</si>
  <si>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</si>
  <si>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</si>
  <si>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</si>
  <si>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</si>
  <si>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</si>
  <si>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</si>
  <si>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</si>
  <si>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</si>
  <si>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</si>
  <si>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</si>
  <si>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</si>
  <si>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</si>
  <si>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</si>
  <si>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</si>
  <si>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</si>
  <si>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</si>
  <si>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</si>
  <si>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</si>
  <si>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</si>
  <si>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</si>
  <si>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</si>
  <si>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</si>
  <si>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</si>
  <si>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</si>
  <si>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</si>
  <si>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</si>
  <si>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</si>
  <si>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</si>
  <si>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</si>
  <si>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</si>
  <si>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</si>
  <si>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</si>
  <si>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</si>
  <si>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</si>
  <si>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</si>
  <si>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</si>
  <si>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</si>
  <si>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</si>
  <si>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</si>
  <si>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</si>
  <si>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</si>
  <si>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</si>
  <si>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</si>
  <si>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</si>
  <si>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</si>
  <si>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</si>
  <si>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</si>
  <si>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</si>
  <si>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</si>
  <si>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</si>
  <si>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</si>
  <si>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</si>
  <si>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</si>
  <si>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</si>
  <si>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</si>
  <si>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</si>
  <si>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</si>
  <si>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</si>
  <si>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</si>
  <si>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</si>
  <si>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</si>
  <si>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</si>
  <si>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</si>
  <si>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</si>
  <si>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</si>
  <si>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</si>
  <si>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</si>
  <si>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</si>
  <si>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</si>
  <si>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</si>
  <si>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</si>
  <si>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</si>
  <si>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</si>
  <si>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</si>
  <si>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</si>
  <si>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</si>
  <si>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</si>
  <si>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</si>
  <si>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</si>
  <si>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</si>
  <si>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</si>
  <si>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</si>
  <si>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</si>
  <si>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</si>
  <si>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</si>
  <si>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</si>
  <si>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</si>
  <si>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</si>
  <si>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</si>
  <si>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</si>
  <si>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</si>
  <si>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</si>
  <si>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</si>
  <si>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</si>
  <si>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</si>
  <si>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</si>
  <si>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</si>
  <si>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</si>
  <si>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</si>
  <si>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</si>
  <si>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</si>
  <si>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</si>
  <si>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</si>
  <si>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</si>
  <si>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</si>
  <si>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</si>
  <si>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</si>
  <si>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</si>
  <si>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</si>
  <si>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</si>
  <si>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</si>
  <si>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</si>
  <si>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</si>
  <si>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</si>
  <si>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</si>
  <si>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</si>
  <si>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</si>
  <si>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</si>
  <si>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</si>
  <si>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</si>
  <si>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</si>
  <si>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</si>
  <si>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</si>
  <si>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</si>
  <si>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</si>
  <si>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</si>
  <si>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</si>
  <si>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</si>
  <si>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</si>
  <si>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</si>
  <si>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</si>
  <si>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</si>
  <si>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</si>
  <si>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</si>
  <si>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</si>
  <si>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</si>
  <si>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</si>
  <si>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</si>
  <si>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</si>
  <si>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</si>
  <si>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</si>
  <si>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</si>
  <si>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</si>
  <si>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</si>
  <si>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</si>
  <si>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</si>
  <si>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</si>
  <si>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</si>
  <si>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</si>
  <si>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</si>
  <si>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</si>
  <si>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</si>
  <si>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</si>
  <si>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</si>
  <si>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</si>
  <si>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</si>
  <si>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</si>
  <si>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</si>
  <si>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</si>
  <si>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</si>
  <si>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</si>
  <si>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</si>
  <si>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</si>
  <si>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</si>
  <si>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</si>
  <si>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</si>
  <si>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</si>
  <si>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</si>
  <si>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</si>
  <si>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</si>
  <si>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</si>
  <si>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</si>
  <si>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</si>
  <si>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</si>
  <si>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</si>
  <si>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</si>
  <si>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</si>
  <si>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</si>
  <si>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</si>
  <si>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</si>
  <si>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</si>
  <si>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</si>
  <si>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</si>
  <si>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</si>
  <si>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</si>
  <si>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</si>
  <si>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</si>
  <si>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</si>
  <si>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</si>
  <si>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</si>
  <si>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</si>
  <si>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</si>
  <si>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</si>
  <si>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</si>
  <si>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</si>
  <si>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</si>
  <si>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</si>
  <si>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</si>
  <si>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</si>
  <si>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</si>
  <si>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</si>
  <si>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</si>
  <si>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</si>
  <si>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</si>
  <si>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</si>
  <si>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</si>
  <si>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</si>
  <si>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</si>
  <si>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</si>
  <si>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</si>
  <si>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</si>
  <si>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</si>
  <si>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</si>
  <si>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</si>
  <si>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</si>
  <si>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</si>
  <si>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</si>
  <si>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</si>
  <si>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</si>
  <si>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</si>
  <si>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</si>
  <si>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</si>
  <si>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</si>
  <si>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</si>
  <si>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</si>
  <si>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</si>
  <si>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</si>
  <si>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</si>
  <si>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</si>
  <si>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</si>
  <si>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</si>
  <si>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</si>
  <si>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</si>
  <si>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</si>
  <si>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</si>
  <si>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</si>
  <si>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</si>
  <si>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</si>
  <si>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</si>
  <si>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</si>
  <si>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</si>
  <si>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</si>
  <si>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</si>
  <si>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</si>
  <si>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</si>
  <si>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</si>
  <si>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</si>
  <si>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</si>
  <si>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</si>
  <si>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</si>
  <si>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</si>
  <si>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</si>
  <si>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</si>
  <si>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</si>
  <si>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</si>
  <si>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</si>
  <si>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</si>
  <si>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</si>
  <si>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</si>
  <si>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</si>
  <si>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</si>
  <si>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</si>
  <si>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</si>
  <si>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</si>
  <si>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</si>
  <si>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</si>
  <si>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</si>
  <si>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</si>
  <si>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</si>
  <si>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</si>
  <si>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</si>
  <si>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</si>
  <si>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</si>
  <si>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</si>
  <si>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</si>
  <si>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</si>
  <si>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</si>
  <si>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</si>
  <si>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</si>
  <si>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</si>
  <si>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</si>
  <si>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</si>
  <si>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</si>
  <si>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</si>
  <si>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</si>
  <si>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</si>
  <si>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</si>
  <si>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</si>
  <si>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</si>
  <si>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</si>
  <si>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</si>
  <si>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</si>
  <si>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</si>
  <si>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</si>
  <si>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</si>
  <si>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</si>
  <si>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</si>
  <si>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</si>
  <si>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</si>
  <si>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</si>
  <si>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</si>
  <si>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</si>
  <si>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</si>
  <si>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</si>
  <si>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</si>
  <si>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</si>
  <si>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</si>
  <si>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</si>
  <si>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</si>
  <si>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</si>
  <si>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</si>
  <si>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</si>
  <si>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</si>
  <si>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</si>
  <si>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 The Hitchhiker's Guide to the Family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</si>
  <si>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</si>
  <si>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</si>
  <si>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</si>
  <si>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</si>
  <si>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</si>
  <si>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</si>
  <si>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</si>
  <si>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</si>
  <si>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</si>
  <si>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</si>
  <si>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</si>
  <si>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</si>
  <si>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</si>
  <si>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</si>
  <si>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</si>
  <si>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</si>
  <si>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</si>
  <si>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</si>
  <si>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</si>
  <si>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</si>
  <si>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</si>
  <si>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</si>
  <si>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</si>
  <si>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</si>
  <si>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</si>
  <si>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</si>
  <si>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</si>
  <si>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</si>
  <si>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</si>
  <si>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</si>
  <si>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</si>
  <si>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</si>
  <si>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</si>
  <si>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</si>
  <si>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</si>
  <si>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</si>
  <si>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0 to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</si>
</sst>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10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</cellXfs>
  <cellStyles count="1">
    <cellStyle name="Normal" xfId="0" builtinId="0"/>
  </cellStyles>
  <dxfs count="1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1-48FC-996A-7849F27DEF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21-48FC-996A-7849F27DEFC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21-48FC-996A-7849F27DE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045216"/>
        <c:axId val="1952063936"/>
      </c:lineChart>
      <c:catAx>
        <c:axId val="195204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63936"/>
        <c:crosses val="autoZero"/>
        <c:auto val="1"/>
        <c:lblAlgn val="ctr"/>
        <c:lblOffset val="100"/>
        <c:noMultiLvlLbl val="0"/>
      </c:catAx>
      <c:valAx>
        <c:axId val="19520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Goals'!$L$1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Goals'!$K$2:$K$14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Goals'!$L$2:$L$14</c:f>
              <c:numCache>
                <c:formatCode>General</c:formatCode>
                <c:ptCount val="12"/>
                <c:pt idx="0">
                  <c:v>0.20935513169845596</c:v>
                </c:pt>
                <c:pt idx="1">
                  <c:v>0.54555895865237369</c:v>
                </c:pt>
                <c:pt idx="2">
                  <c:v>0.61342395921835169</c:v>
                </c:pt>
                <c:pt idx="3">
                  <c:v>0.53846153846153844</c:v>
                </c:pt>
                <c:pt idx="4">
                  <c:v>0.62857142857142856</c:v>
                </c:pt>
                <c:pt idx="5">
                  <c:v>0.67073170731707321</c:v>
                </c:pt>
                <c:pt idx="6">
                  <c:v>0.61764705882352944</c:v>
                </c:pt>
                <c:pt idx="7">
                  <c:v>0.69362511893434819</c:v>
                </c:pt>
                <c:pt idx="8">
                  <c:v>0.6651785714285714</c:v>
                </c:pt>
                <c:pt idx="9">
                  <c:v>0.64873417721518989</c:v>
                </c:pt>
                <c:pt idx="10">
                  <c:v>0.64007092198581561</c:v>
                </c:pt>
                <c:pt idx="11">
                  <c:v>0.67529880478087645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C5-4089-87B4-D3EF17F75C65}"/>
            </c:ext>
          </c:extLst>
        </c:ser>
        <c:ser>
          <c:idx val="1"/>
          <c:order val="1"/>
          <c:tx>
            <c:strRef>
              <c:f>'Outcomes Based on Goals'!$M$1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Goals'!$K$2:$K$14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Goals'!$M$2:$M$14</c:f>
              <c:numCache>
                <c:formatCode>General</c:formatCode>
                <c:ptCount val="12"/>
                <c:pt idx="0">
                  <c:v>0.79064486830154401</c:v>
                </c:pt>
                <c:pt idx="1">
                  <c:v>0.45444104134762636</c:v>
                </c:pt>
                <c:pt idx="2">
                  <c:v>0.38657604078164826</c:v>
                </c:pt>
                <c:pt idx="3">
                  <c:v>0.46153846153846156</c:v>
                </c:pt>
                <c:pt idx="4">
                  <c:v>0.37142857142857144</c:v>
                </c:pt>
                <c:pt idx="5">
                  <c:v>0.32926829268292684</c:v>
                </c:pt>
                <c:pt idx="6">
                  <c:v>0.38235294117647056</c:v>
                </c:pt>
                <c:pt idx="7">
                  <c:v>0.30637488106565175</c:v>
                </c:pt>
                <c:pt idx="8">
                  <c:v>0.33482142857142855</c:v>
                </c:pt>
                <c:pt idx="9">
                  <c:v>0.35126582278481011</c:v>
                </c:pt>
                <c:pt idx="10">
                  <c:v>0.35992907801418439</c:v>
                </c:pt>
                <c:pt idx="11">
                  <c:v>0.3247011952191235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C5-4089-87B4-D3EF17F75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0096"/>
        <c:axId val="3181344"/>
      </c:lineChart>
      <c:catAx>
        <c:axId val="31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344"/>
        <c:crosses val="autoZero"/>
        <c:auto val="1"/>
        <c:lblAlgn val="ctr"/>
        <c:lblOffset val="100"/>
        <c:noMultiLvlLbl val="0"/>
      </c:catAx>
      <c:valAx>
        <c:axId val="318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0-4311-A4AF-A7BBDAA5C6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00-4311-A4AF-A7BBDAA5C6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00-4311-A4AF-A7BBDAA5C6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00-4311-A4AF-A7BBDAA5C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8747775"/>
        <c:axId val="1768748607"/>
      </c:barChart>
      <c:catAx>
        <c:axId val="176874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48607"/>
        <c:crosses val="autoZero"/>
        <c:auto val="1"/>
        <c:lblAlgn val="ctr"/>
        <c:lblOffset val="100"/>
        <c:noMultiLvlLbl val="0"/>
      </c:catAx>
      <c:valAx>
        <c:axId val="176874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4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8-4CEA-B42B-D90D6AADC79E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8-4CEA-B42B-D90D6AADC79E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D8-4CEA-B42B-D90D6AADC79E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D8-4CEA-B42B-D90D6AAD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751055"/>
        <c:axId val="1841722863"/>
      </c:lineChart>
      <c:catAx>
        <c:axId val="185275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722863"/>
        <c:crosses val="autoZero"/>
        <c:auto val="1"/>
        <c:lblAlgn val="ctr"/>
        <c:lblOffset val="100"/>
        <c:noMultiLvlLbl val="0"/>
      </c:catAx>
      <c:valAx>
        <c:axId val="18417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5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8-4C23-99D7-13D61BBC65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8-4C23-99D7-13D61BBC65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8-4C23-99D7-13D61BBC6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110927"/>
        <c:axId val="1853108847"/>
      </c:barChart>
      <c:catAx>
        <c:axId val="185311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08847"/>
        <c:crosses val="autoZero"/>
        <c:auto val="1"/>
        <c:lblAlgn val="ctr"/>
        <c:lblOffset val="100"/>
        <c:noMultiLvlLbl val="0"/>
      </c:catAx>
      <c:valAx>
        <c:axId val="185310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1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1929CA41-C9F6-4815-8D97-1134A5D0665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84D981-5A0A-4787-85A9-536CF528EF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526965-1886-4CFC-A966-5E5277866D95}">
  <sheetPr/>
  <sheetViews>
    <sheetView zoomScale="12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3</xdr:row>
      <xdr:rowOff>14287</xdr:rowOff>
    </xdr:from>
    <xdr:to>
      <xdr:col>13</xdr:col>
      <xdr:colOff>28574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3F7A4-C1BB-4471-B2D7-B95484575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109536</xdr:rowOff>
    </xdr:from>
    <xdr:to>
      <xdr:col>12</xdr:col>
      <xdr:colOff>371475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48C85-31BF-4D57-A178-0C0DB4143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1</xdr:row>
      <xdr:rowOff>166687</xdr:rowOff>
    </xdr:from>
    <xdr:to>
      <xdr:col>18</xdr:col>
      <xdr:colOff>590549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2CBD4-5E1F-443D-A422-67752D9D4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71437</xdr:rowOff>
    </xdr:from>
    <xdr:to>
      <xdr:col>14</xdr:col>
      <xdr:colOff>266700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19E27-5D7F-4B33-8B22-C5C1E1760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000" cy="63000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0E51EB-8C56-4FED-B3AE-8D73639365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E7E482-9905-4BAE-ACD6-21341B1F92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000" cy="63000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176211</xdr:rowOff>
    </xdr:from>
    <xdr:to>
      <xdr:col>20</xdr:col>
      <xdr:colOff>19049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20A68-B4FD-4A18-804C-6EF174631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6.657877777776" createdVersion="7" refreshedVersion="7" minRefreshableVersion="3" recordCount="4114" xr:uid="{C83B53BB-1CA2-4F1A-B1D2-E0FA7F92A1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6.67159247685" createdVersion="7" refreshedVersion="7" minRefreshableVersion="3" recordCount="4114" xr:uid="{5971502E-DE32-44D9-87C9-37B37A6787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8.125300810185" createdVersion="7" refreshedVersion="7" minRefreshableVersion="3" recordCount="4114" xr:uid="{4BBFC73F-B324-4D39-9BC1-C166C1C064D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8.169114930555" createdVersion="7" refreshedVersion="7" minRefreshableVersion="3" recordCount="12" xr:uid="{FB0DDA73-8742-4AE3-8FDE-9D0A105974F5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21" maxValue="1425"/>
    </cacheField>
    <cacheField name="Number Failed" numFmtId="0">
      <sharedItems containsSemiMixedTypes="0" containsString="0" containsNumber="1" containsInteger="1" minValue="18" maxValue="1741"/>
    </cacheField>
    <cacheField name="Number Canceled" numFmtId="0">
      <sharedItems containsNonDate="0" containsString="0" containsBlank="1"/>
    </cacheField>
    <cacheField name="Total Projects" numFmtId="0">
      <sharedItems containsSemiMixedTypes="0" containsString="0" containsNumber="1" containsInteger="1" minValue="39" maxValue="2612" count="12">
        <n v="2202"/>
        <n v="2612"/>
        <n v="1177"/>
        <n v="564"/>
        <n v="316"/>
        <n v="224"/>
        <n v="1051"/>
        <n v="136"/>
        <n v="82"/>
        <n v="70"/>
        <n v="39"/>
        <n v="502"/>
      </sharedItems>
    </cacheField>
    <cacheField name="Percentage Successful" numFmtId="10">
      <sharedItems containsSemiMixedTypes="0" containsString="0" containsNumber="1" minValue="0.20935513169845596" maxValue="0.69362511893434819" count="12">
        <n v="0.20935513169845596"/>
        <n v="0.54555895865237369"/>
        <n v="0.61342395921835169"/>
        <n v="0.64007092198581561"/>
        <n v="0.64873417721518989"/>
        <n v="0.6651785714285714"/>
        <n v="0.69362511893434819"/>
        <n v="0.61764705882352944"/>
        <n v="0.67073170731707321"/>
        <n v="0.62857142857142856"/>
        <n v="0.53846153846153844"/>
        <n v="0.67529880478087645"/>
      </sharedItems>
    </cacheField>
    <cacheField name="Percentage Failed" numFmtId="10">
      <sharedItems containsSemiMixedTypes="0" containsString="0" containsNumber="1" minValue="0.30637488106565175" maxValue="0.79064486830154401"/>
    </cacheField>
    <cacheField name="Percentage Cancel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61"/>
    <n v="1741"/>
    <m/>
    <x v="0"/>
    <x v="0"/>
    <n v="0.79064486830154401"/>
    <m/>
  </r>
  <r>
    <x v="1"/>
    <n v="1425"/>
    <n v="1187"/>
    <m/>
    <x v="1"/>
    <x v="1"/>
    <n v="0.45444104134762636"/>
    <m/>
  </r>
  <r>
    <x v="2"/>
    <n v="722"/>
    <n v="455"/>
    <m/>
    <x v="2"/>
    <x v="2"/>
    <n v="0.38657604078164826"/>
    <m/>
  </r>
  <r>
    <x v="3"/>
    <n v="361"/>
    <n v="203"/>
    <m/>
    <x v="3"/>
    <x v="3"/>
    <n v="0.35992907801418439"/>
    <m/>
  </r>
  <r>
    <x v="4"/>
    <n v="205"/>
    <n v="111"/>
    <m/>
    <x v="4"/>
    <x v="4"/>
    <n v="0.35126582278481011"/>
    <m/>
  </r>
  <r>
    <x v="5"/>
    <n v="149"/>
    <n v="75"/>
    <m/>
    <x v="5"/>
    <x v="5"/>
    <n v="0.33482142857142855"/>
    <m/>
  </r>
  <r>
    <x v="6"/>
    <n v="729"/>
    <n v="322"/>
    <m/>
    <x v="6"/>
    <x v="6"/>
    <n v="0.30637488106565175"/>
    <m/>
  </r>
  <r>
    <x v="7"/>
    <n v="84"/>
    <n v="52"/>
    <m/>
    <x v="7"/>
    <x v="7"/>
    <n v="0.38235294117647056"/>
    <m/>
  </r>
  <r>
    <x v="8"/>
    <n v="55"/>
    <n v="27"/>
    <m/>
    <x v="8"/>
    <x v="8"/>
    <n v="0.32926829268292684"/>
    <m/>
  </r>
  <r>
    <x v="9"/>
    <n v="44"/>
    <n v="26"/>
    <m/>
    <x v="9"/>
    <x v="9"/>
    <n v="0.37142857142857144"/>
    <m/>
  </r>
  <r>
    <x v="10"/>
    <n v="21"/>
    <n v="18"/>
    <m/>
    <x v="10"/>
    <x v="10"/>
    <n v="0.46153846153846156"/>
    <m/>
  </r>
  <r>
    <x v="11"/>
    <n v="339"/>
    <n v="163"/>
    <m/>
    <x v="11"/>
    <x v="11"/>
    <n v="0.324701195219123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3E550-0CE8-43C0-843D-E1468594A47E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1F604-C35F-467A-AE2D-185C387AF8F9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K1:M14" firstHeaderRow="0" firstDataRow="1" firstDataCol="1"/>
  <pivotFields count="8">
    <pivotField axis="axisRow" showAll="0">
      <items count="13">
        <item x="0"/>
        <item x="1"/>
        <item x="2"/>
        <item x="10"/>
        <item x="9"/>
        <item x="8"/>
        <item x="7"/>
        <item x="6"/>
        <item x="5"/>
        <item x="4"/>
        <item x="3"/>
        <item x="11"/>
        <item t="default"/>
      </items>
    </pivotField>
    <pivotField showAll="0"/>
    <pivotField showAll="0"/>
    <pivotField showAll="0"/>
    <pivotField showAll="0">
      <items count="13">
        <item x="10"/>
        <item x="9"/>
        <item x="8"/>
        <item x="7"/>
        <item x="5"/>
        <item x="4"/>
        <item x="11"/>
        <item x="3"/>
        <item x="6"/>
        <item x="2"/>
        <item x="0"/>
        <item x="1"/>
        <item t="default"/>
      </items>
    </pivotField>
    <pivotField dataField="1" numFmtId="10" showAll="0">
      <items count="13">
        <item x="0"/>
        <item x="10"/>
        <item x="1"/>
        <item x="2"/>
        <item x="7"/>
        <item x="9"/>
        <item x="3"/>
        <item x="4"/>
        <item x="5"/>
        <item x="8"/>
        <item x="11"/>
        <item x="6"/>
        <item t="default"/>
      </items>
    </pivotField>
    <pivotField dataField="1" numFmtId="10"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rcentage Successful" fld="5" baseField="0" baseItem="0"/>
    <dataField name="Sum of Percentage Failed" fld="6" baseField="0" baseItem="0"/>
  </dataFields>
  <chartFormats count="2">
    <chartFormat chart="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8C095-1E7E-4720-9965-244131F710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7F021-C6BD-4882-8C39-55F18547CCD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67DF3-1DE8-4011-AD53-7C6855C33C7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ySplit="1" topLeftCell="A2" activePane="bottomLeft" state="frozen"/>
      <selection activeCell="B1" sqref="B1"/>
      <selection pane="bottomLeft" activeCell="F3833" sqref="F3832:F3833"/>
    </sheetView>
  </sheetViews>
  <sheetFormatPr defaultColWidth="8.85546875" defaultRowHeight="15" x14ac:dyDescent="0.25"/>
  <cols>
    <col min="2" max="2" width="38.42578125" style="12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21.7109375" customWidth="1"/>
    <col min="17" max="17" width="41.140625" customWidth="1"/>
    <col min="18" max="18" width="17.85546875" customWidth="1"/>
    <col min="19" max="19" width="35.140625" customWidth="1"/>
    <col min="20" max="20" width="33.85546875" customWidth="1"/>
  </cols>
  <sheetData>
    <row r="1" spans="1:21" x14ac:dyDescent="0.2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12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12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12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12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12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12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12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12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12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12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12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12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12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12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12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2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2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2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2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2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2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2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2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2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2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2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2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2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2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2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2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2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2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2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2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2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2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2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2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2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2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2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2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2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2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2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2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2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2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2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2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2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2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2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2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2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2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2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2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2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2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2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2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2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2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2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2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2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2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2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2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2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2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2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2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2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2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2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2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2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2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2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2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2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2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2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2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2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2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2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2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2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2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2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2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2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2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2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2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2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2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2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2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2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2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2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2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2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2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2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2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2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2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2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2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2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2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2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2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2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2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2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2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2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2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2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2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2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2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4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2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2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2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2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2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2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2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2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2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2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2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2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2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2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2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2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2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2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2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2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2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2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2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2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2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2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2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2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2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2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2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2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2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2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2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2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2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2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2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2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2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2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2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2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2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2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2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2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2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2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2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2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2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2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2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2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2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2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2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2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2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2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2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2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4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2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2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2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2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2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2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2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2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2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2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2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2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2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2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2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2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2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2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2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2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2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2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2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2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2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2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2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2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2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2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2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2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2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2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2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2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2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2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2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2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2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2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2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2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2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2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2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2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2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2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2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2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2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2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2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2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2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2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2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2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2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2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2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2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4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2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2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2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2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2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2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2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2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2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2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2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2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2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2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2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12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2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2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2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2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2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2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2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2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2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2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2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2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12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2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2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2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2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2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2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2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2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2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2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2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2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2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2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2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2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2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2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2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2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2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2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2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2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2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2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2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2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2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2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2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2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2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2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2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4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2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2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2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2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2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2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2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2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2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2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2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2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2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2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2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2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2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2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2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2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2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2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2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2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2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2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2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2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2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2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2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2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2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2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2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2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2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2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2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2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2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2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2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2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2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2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2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2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2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2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2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2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2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2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2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2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2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2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2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2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2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2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2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2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4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2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2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2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2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2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2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2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2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2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2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2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2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2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2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2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2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2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2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2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2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2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2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2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2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2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2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2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2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2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2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2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2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2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2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2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2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2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2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2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2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2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2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2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2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2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2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2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2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2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2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2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2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2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2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2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2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2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2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2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2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2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2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2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2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4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2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2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2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2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2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2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2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2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2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2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2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2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2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2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2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2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2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2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2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2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2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2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2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2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2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2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2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2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2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2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2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2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2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2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2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2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2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2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2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2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2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2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2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2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2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2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2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2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2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2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2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2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2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2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2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2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2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2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2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2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2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2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2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2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4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2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2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2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2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2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2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2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2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2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2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2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2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2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2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2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2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2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2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2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2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2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2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2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2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2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2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2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2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2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2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2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2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2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2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2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2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2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2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2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2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2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2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2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2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2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2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2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2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2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2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2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2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2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2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2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2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2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2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2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2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2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2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2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2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4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2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4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12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2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2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2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2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2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12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2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2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2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2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2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2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2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2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2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2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2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2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12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2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2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2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2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2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12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2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2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2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2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2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2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2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2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2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2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2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12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2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2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2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2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12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2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2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2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2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2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2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2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12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2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2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12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2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2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2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2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2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2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2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2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2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4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2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4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12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2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2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2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2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2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2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2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2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2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2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12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12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2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2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2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2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2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2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2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2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12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2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2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12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2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12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2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2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2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12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12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2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2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2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2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2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2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2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2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2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2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12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2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12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2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12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2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2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2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2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2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2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2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2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2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2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2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2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12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2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2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12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4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2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4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12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2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12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2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2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2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2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2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2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12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12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2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2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2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12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2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2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2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2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2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2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2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12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2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2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2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12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2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2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2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2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2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2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2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2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2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2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2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2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2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2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2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2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12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12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2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2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2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2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2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2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12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2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2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2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12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2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2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2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12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2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2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2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4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2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4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12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2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12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2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2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2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2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2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12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2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2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2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2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2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2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2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12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2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2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2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2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2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2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2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2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2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2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2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2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2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2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2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2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2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12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2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2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2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2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2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12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2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2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2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2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2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2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12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2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2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2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2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2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2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2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2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2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2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2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2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2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2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2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4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2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4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12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2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2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2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12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12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12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2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2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2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2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2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12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2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2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2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2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2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2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2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2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2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2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2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2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2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2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2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12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2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2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2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12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2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2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12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2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2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2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2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2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2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2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2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2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2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2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12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12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2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2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2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2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2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2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2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2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2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2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2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2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2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2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4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2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4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12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12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2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2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2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2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2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12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2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2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2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2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2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2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2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2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2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12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12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2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2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2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2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2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2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2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2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2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12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2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2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2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2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2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2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2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2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2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12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2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2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2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12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2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2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2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2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2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12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2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2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2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12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2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2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12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2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2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2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2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2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2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12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4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2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4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12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2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2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2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12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2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2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2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2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12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2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2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2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2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2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2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2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2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2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2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2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2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2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2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2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2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2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2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2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2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2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2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2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2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2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2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2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12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12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2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12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12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12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12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12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2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2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2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2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12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12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12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2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12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12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2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2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12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2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2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2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2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2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4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2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4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12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2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2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2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2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2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2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2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2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2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2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12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2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2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2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2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12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12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2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2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12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2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12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2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12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2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2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2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2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12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2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2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2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2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2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2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2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2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12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2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2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2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2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2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12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2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2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2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2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12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2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2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12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2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2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2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12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2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2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2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2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2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2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4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2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4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12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2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2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2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2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2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12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2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2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2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2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2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2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2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12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2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2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2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2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2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2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2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12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12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2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2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2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2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2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2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2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2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2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2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2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2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2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2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2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2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2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2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2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12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2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2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2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2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2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2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12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2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2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2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2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2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12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2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2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2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2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12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2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4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2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4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12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2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2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2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12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2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12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2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2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2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2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2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12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2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2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2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2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2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2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2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2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2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2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2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2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2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12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2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2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12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2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2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2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2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2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2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2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2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2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2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2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2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2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2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12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2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2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2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2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2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2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2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2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2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2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12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2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12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2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12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12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2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2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4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2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4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12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2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2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2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2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2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2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2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2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2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2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2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2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2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2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12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2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2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2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2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2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2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12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2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2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12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12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2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2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2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2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2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2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2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2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2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2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12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2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2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2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2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2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2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12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2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2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2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2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12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2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2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2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2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2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2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2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2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2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2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2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2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2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4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12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4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12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2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2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2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2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2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2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2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2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2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2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2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2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2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2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2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2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2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2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2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2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2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2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2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2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2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12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2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2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2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2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2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2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2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2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2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2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12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2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2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2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2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2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2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2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2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12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2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12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12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2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12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12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2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2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2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2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2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2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2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2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2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12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4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2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4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12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2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2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2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2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12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2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12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12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2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2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2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2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12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2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2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12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2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2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12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2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12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2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2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2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2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12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2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12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2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2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2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2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2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2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2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12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2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12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2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2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2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2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2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2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2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2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12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2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2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12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2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12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2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2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12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2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2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2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2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2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2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2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4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2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4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12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2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2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2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12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2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2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2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2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2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12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2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2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2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12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2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2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2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12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2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2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2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2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2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2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2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2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2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2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2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2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2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12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2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12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2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2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2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2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2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2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2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12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12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2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2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12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2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2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2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2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2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2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2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2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2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2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2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2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2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2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2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2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4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2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4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12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2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2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2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2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2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2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12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2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2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2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2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2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2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2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12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2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2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12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12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2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2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2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2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2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2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2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2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2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2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2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2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2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2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2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2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2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2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2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2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2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2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2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2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2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2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2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2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2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2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2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2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2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12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2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2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2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2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2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2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12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2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2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4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2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4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12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12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12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2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2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2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2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2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2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2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2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2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2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2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2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2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2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2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2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2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2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2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2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2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12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2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2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2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2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2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2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2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2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2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2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12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2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2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2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2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2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2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2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2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2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2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2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2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2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2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2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2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2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2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2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2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2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2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2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2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2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2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2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4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2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4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12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2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12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2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2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12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2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12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2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2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12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12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2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12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2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2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2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2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2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2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2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2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2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12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2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2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2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2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2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2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2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2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12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2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2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2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2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2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2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2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2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2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2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2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2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2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2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2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2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12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2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2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12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2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2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2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2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12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2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2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12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2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2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4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2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4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12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2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2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2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2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2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2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2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2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2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2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2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2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2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2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2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12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2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2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2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2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2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2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2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2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2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2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2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2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2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2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2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2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2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2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2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12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2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2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2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2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2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2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2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2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12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2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2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2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2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2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2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2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2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12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2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2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2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2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2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2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2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12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4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2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4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2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2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2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12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2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2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2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2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2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2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2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2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2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12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2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2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2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2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2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12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2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2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2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2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2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2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2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2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12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2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2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2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2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2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2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2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2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12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2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2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12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2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2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2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12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2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2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2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2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2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2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12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2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2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2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12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2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2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2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2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12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2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12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4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2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4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12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2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2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2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2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2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2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2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2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2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2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2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2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2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2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2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2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2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12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2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2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2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2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2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12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2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2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2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2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12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2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12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12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2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2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2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12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2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2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12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2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12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2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2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2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2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2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2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12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2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2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2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2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2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2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2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2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2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2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2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2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2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12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4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2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4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12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2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2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2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2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2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2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2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2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2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2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2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2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2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2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2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2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2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2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12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2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2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2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2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2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2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2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2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2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12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12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2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12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12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2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2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2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2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2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2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2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12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2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2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2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2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2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12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12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2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2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2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12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2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12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2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2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2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2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2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12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2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2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4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2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4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12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2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2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12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2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2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2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2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2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2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2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2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2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2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2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2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2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2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2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2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2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2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2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2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2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2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2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2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2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2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2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2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12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2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2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2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2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2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2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2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2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2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2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12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12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12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2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2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2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2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2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2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2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2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2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2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2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12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2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2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2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2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2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4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2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4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12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2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2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2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12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2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12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2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2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2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2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2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2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2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2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12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12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12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12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2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2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2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2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2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2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2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2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2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2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2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2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2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2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2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2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2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2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2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2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2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12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12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2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2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2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2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12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2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12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2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2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2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12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12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2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2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12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12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2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2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2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2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2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4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2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4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12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2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2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2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2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2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12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2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2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2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12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2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2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2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2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2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2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2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2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2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12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12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2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2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2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2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2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2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2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2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2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2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2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2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2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2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2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2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2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2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2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2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2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2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2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2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2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2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2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2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2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2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12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2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2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2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2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2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2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2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2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2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2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4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12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4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12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2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2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2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2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2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2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12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12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12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2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12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2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12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2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12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2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2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2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2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2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2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2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2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2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2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2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12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2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12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2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12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2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2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2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2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2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12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2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2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2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2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2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2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2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12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2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2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2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2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2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2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2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2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2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2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2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2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2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2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2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12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2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4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2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4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2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12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2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2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2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2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2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2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2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2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12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2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2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2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2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2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2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2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2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2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2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2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2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2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12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2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12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2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2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2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2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12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2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2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2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2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2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2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2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2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2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2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2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2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2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12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2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12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2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12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2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2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2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2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2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2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2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12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2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2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2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2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2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4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2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4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2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2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2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12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2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2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2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2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2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2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2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2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2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2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2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2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2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12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12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2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2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12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2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2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2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2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2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2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2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12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2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2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12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2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2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12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2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12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2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2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2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12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2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2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2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12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12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2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2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2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12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2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2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12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12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2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2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2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2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2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2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2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2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4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12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4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2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2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2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2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2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2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2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2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2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2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2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2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2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12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2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2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12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2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2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2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2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2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2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2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2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2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2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2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2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2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12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12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2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2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2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2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2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2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12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2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2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12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2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2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12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2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2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12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2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2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2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2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2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2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2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2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2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2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12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2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12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12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2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4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2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4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12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2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12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2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2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2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2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12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2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2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2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2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2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2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2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2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2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12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2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12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2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2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2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2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2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2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2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2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12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12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2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2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2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12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2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12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2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12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2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2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2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2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2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2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2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2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2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2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2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2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12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2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2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2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2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2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2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2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2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2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12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2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2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4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2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4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12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2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2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12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2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12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2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2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2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2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2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2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2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2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2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2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2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2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2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2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2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2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2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2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2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2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2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12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2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12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2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2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2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2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2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2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2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2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12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2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2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2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2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2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2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12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2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2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2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2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2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2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2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2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2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2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2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2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2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2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2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2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2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4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2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4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2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2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2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2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2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2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2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2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2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2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2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2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2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2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2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2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12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2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12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2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2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2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2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2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2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2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2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2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2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2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2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12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2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2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12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12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2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2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2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2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2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2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12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2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2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2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12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12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2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2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2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2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2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12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12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2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2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2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12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2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2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2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2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4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2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4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12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2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2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2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2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2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2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2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2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2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2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2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2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2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2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2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2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2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2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2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2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2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2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2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2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2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2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2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2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2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2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2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2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2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2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2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2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2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2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2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2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2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2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12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2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12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2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2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2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2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2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12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2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2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2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2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2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2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2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2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2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2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2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4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2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4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12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2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2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2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2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2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2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2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2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2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2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2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2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12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2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2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2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2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12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2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2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2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2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12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12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2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2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2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2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2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2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2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12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2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2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12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2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12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12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2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2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2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2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2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12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2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2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2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2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2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2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2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2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2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2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2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12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2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12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2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2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2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2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4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2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4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12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2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2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2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2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2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2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12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2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2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2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2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12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2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2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2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2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2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2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2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2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2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2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2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2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2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2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2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2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2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2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2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2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12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12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2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2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2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2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2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2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2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12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2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2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12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2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2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2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2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2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2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2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2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2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2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2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2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2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2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2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2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2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4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2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4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2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2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2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2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2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2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2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2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2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2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2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2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2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2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2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2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2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2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2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2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2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2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2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2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2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2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2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2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2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2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2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2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2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2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2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2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2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2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2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2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2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2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2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2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2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2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2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2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2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2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2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2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2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2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2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2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2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2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2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2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2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2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2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4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2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4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2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2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2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2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2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2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2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2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2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2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2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2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2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2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2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2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2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2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2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2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2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2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2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2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2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4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2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4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2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2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2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4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2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4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2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2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4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2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4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2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4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2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4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2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4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2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4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2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4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2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4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2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4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2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4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2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4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2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4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2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4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2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4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2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4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2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4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2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4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2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4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2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4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2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4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2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4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2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4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2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4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2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4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2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4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2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4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2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4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2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4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2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4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2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4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2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4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2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4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2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4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2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2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2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2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2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2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2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4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2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4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2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4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2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4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2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4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2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4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2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4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2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4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2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4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2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4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2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4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2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4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2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4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2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4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2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4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2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4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2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4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2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4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2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4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2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4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2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4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2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4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2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4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2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4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2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4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2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4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2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4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2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4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2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4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2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4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2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4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2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4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2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4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2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4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2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4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2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4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2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4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2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4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2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4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2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4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2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4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2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4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2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4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2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4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2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4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2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4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2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4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2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4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2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4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2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4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2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4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2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4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2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4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2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4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2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4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2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4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2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4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2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4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2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4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2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4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2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4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2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4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2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4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2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4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2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4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2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4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2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4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2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4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2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4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2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4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2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4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2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4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2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4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2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4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2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4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2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4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2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4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2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4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2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4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2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4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2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4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2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4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2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4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2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4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2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4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2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4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2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4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2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4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2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4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2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4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2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4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2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4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2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4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2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4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2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4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2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4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2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4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2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4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2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4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2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4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2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4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2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4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2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4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2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4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2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4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2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4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2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4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2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4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2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4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2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4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2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4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2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4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2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4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2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4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2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4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2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4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2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4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2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4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2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4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2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4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2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4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2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4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2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4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2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4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2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4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2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4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2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4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2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4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2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4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2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4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2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4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2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4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2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4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2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4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2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4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2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4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2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4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2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4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2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4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2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4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2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4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2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4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2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4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2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4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2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4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2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4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2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4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2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4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2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4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2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4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2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4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2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4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2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4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2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4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2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4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2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4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2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4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2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4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2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4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2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4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2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4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2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4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2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4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2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4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2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4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2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4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2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4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2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4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2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4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2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4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2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4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2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4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2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4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2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4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2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4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2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4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2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4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2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4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2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4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2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4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2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4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2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4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2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4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2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4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2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4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2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4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2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4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2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4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2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4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2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4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2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4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2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4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2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4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2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4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2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4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2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4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2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4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2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4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2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4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2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4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2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4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2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4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2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4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2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4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2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4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2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4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2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4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2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4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2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4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2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4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2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4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2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4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2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4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2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4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2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4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2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4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2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4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2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4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2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4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2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4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2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4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2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4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2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4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2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4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2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4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2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4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2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4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2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4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2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4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2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4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2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4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2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4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2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4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2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4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2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4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2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4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2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4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2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4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2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4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2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4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2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4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2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4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2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4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2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4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2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4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2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4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2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4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2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4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2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4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2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4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2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4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2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4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2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4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2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4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2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4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2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4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2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4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2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4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2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4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2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4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2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4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2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4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2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4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2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4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2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4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2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4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2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4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2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4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2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4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2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4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2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4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2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4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2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4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2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4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2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4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2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4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2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4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2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4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2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4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2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4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2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4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2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4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2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4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2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4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2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4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2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4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2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4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2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4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2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4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2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4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2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4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2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4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2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4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2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4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2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4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2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4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2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4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2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4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2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4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2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4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2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4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2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4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2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4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2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4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2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4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2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4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2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4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2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4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2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4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2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4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2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4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2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4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2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4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2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4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2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4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2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4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2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4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2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4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2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4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2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4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2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4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2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4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2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4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2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4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2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4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2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4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2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4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2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4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2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4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2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4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2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4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2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4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2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4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2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4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2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4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2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4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2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4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2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4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2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4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2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4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2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4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2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4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2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4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2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4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2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4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2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4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2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4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2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4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2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4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2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4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2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4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2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4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2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4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2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4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2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4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2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4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2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4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2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4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2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4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2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4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2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4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2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4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2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4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2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4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2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4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2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4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2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4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2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4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2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4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2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4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2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4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2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4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2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4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2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4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2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4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2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4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2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4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2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4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2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4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2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4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2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4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2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4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2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4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2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4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2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4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2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4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2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4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2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4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2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4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2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4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2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4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2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4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2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4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2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4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2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4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2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4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2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4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2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4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2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4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2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4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2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4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2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4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2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4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2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4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2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4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2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4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2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4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2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4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2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4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2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4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2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4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2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4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2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4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2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4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2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4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2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4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2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4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2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4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2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4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2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4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2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4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2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4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2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4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2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4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2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4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2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4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2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4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2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4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2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4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2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4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2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4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2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4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2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4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2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4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2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4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2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4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2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4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2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4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2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4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2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4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2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4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2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4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2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4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2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4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2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4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2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4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2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4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2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4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2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4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2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4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2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4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2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4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2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4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2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4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2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4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2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4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2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4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2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4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2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4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2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4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2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4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2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4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2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4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2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4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2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4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2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4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2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4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2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4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2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4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2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4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2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4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2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4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2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4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2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4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2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4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2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4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2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4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2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4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2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4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2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4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2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4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2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4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2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4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2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4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2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4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2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4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2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4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2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4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2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4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2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4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2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4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2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4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2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4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2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4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2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4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2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4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2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4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2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4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2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4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2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4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2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4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2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4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2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4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2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4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2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4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2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4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2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4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2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4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2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4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2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4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2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4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2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4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2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4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2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4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2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4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2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4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2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4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2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4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2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4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2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4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2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4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2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4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2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4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2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4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2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4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2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4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2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4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2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4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2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4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2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4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2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4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2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4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2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4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2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4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2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4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2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4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2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4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2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4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2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4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2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4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2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4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2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4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2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4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2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4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2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4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2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4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2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4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2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4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2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4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2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4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2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4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2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4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2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4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2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4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2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4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2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4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2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4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2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4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2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4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2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4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2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4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2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4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2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4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2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4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2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4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2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4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2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4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2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4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2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4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2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4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2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4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2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4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2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4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2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4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2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4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2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4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2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4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2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4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2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4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2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4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2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4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2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4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2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4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2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4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2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4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2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4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2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4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2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4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2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4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2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4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2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4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2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4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2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4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2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4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2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4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2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4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2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4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2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4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2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4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2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4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2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4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2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4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2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4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2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4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2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4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2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4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2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4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2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4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2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4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2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4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2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4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2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4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2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4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2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4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2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4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2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4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2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4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2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4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2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4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2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4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2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4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2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4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2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4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2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4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2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4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2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4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2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4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2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4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2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4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2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4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2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4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2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4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2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4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2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4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2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4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2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4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2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4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2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4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2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4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2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4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2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4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2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4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2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4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2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4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2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4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2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4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2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4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2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4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2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4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2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4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2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4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2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4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2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4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2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4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2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4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2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4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2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4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2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4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2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4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2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4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2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4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2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4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2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4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2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4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2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4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2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4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2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4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2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4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2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4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2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4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2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4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2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4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2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4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2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4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2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4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2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4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2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4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2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4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2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4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2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4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2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4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2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4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2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4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2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4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2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4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2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4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2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4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2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4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2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4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2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4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2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4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2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4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2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4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2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4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2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4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2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4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2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4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2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4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2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4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2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4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2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4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2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4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2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4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2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4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2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4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2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4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2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4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2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4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2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4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2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4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2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4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2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4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2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4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2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4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2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4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2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4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2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4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2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4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2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4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2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4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2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4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2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4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2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4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2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4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2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4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2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4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2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4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2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4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2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4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2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4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2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4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2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4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2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4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2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4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2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4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2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4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2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4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2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4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2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4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2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4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2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4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2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4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2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4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2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4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2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4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2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4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2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4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2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4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2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4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2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4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2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4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2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4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2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4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2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4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2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4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2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4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2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4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2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4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2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4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2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4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2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4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2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4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2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4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2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4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2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4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2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4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2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4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2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4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2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4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2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4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2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4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2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4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2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4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2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4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2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4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2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4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2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4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2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4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2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4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2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4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2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4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2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4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2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4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2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4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2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4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2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4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2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4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2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4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2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4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2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4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2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4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2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4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2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4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2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4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2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4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2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4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2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4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2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4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2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4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2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4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2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4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2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4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2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4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2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4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2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4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2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4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2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4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2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4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2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4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2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4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2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4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2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4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2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4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2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4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2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4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2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4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2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4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2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4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2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4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2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4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2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4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2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4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2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4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2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4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2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4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2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4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2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4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2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4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2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4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2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4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2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4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2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4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2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4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2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4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2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4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2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4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2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4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2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4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2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4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2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4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2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4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2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4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2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4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2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4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2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4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2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4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2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4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2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4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2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4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2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4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2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4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2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4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2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4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2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4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2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4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2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4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2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4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2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4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2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4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2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4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2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4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2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4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2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4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2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4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2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4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2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4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2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4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2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4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2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4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2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4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2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4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2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4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2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4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2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4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2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4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2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4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2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4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2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4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2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4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2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4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2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4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2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4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2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4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2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4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2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4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2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4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2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4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2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4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2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4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2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4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2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4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2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4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2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4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2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4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2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4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2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4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2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4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2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4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2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4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2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4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2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4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2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4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2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4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2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4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2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4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2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4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2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4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2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4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2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4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2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4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2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4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2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4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2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4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2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4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2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4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2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4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2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4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2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4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2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4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2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4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2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4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2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4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2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4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2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4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2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4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2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4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2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4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2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4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2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4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2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4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2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4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2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4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2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4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2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4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2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4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2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4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2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4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2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4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2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4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2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4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2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4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2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4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2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4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2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4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2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4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2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4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2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4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2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4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2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4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2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4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2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4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2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4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2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4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2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4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2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4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2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4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2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4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2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4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2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4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2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4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2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4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2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4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2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4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2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4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2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4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2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4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2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4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2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4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2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4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2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4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2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4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2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4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2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4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2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4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2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4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2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4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2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4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2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4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2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4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2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4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2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4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2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4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2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4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2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4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2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4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2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4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2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4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2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4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2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4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2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4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2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4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2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4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2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4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2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4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2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4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2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4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2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4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2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4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2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4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2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4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2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4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2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4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2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4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2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4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2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4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2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4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2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4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2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4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2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4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2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4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2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4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2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4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2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4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2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4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2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4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2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4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2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4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2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4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2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4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2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4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2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4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2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4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2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4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2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4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2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4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2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4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2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4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2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4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2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4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2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4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2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4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2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4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2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4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2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4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2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4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2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4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2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4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2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4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2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4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2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4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2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4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2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4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2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4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2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4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2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4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2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4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2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4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2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4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2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4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2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4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2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4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2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4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2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4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2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4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2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4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2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4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2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4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2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4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2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4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2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4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2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4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2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4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2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4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2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4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2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4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2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4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2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4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2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4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2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4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2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4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2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4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2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4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2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4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2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4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2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4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2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4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2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4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2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4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2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4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2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4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2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4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2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4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2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4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2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4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2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4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2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4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2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4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2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4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2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4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2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4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2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4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2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4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2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4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2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4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2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4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2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4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2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4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2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4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2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4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2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4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2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4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2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4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2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4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2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4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2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4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2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4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2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4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2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4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2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4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2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4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2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4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2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4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2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4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2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4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2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4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2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4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2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4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2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4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2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4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2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4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2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4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2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4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2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4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2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4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2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4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2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4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2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4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2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4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2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4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2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4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2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4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2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4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2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4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2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4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2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4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2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4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2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4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2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4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2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4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2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4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2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4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2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4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2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4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2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4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2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4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2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4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2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4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2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4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2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4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2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4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2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4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2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4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2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4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2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4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2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4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2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4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2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4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2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4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2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4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2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4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2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4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2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4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2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4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2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4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2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4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2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4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2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4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2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4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2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4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2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4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2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4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2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4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2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4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2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4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2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4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2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4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2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4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2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4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2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4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2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4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2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4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2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4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2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4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2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4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2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4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2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4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2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4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2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4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2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4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2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4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2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4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2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4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2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4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2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4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2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4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2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4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2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4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2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4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2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4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2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4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2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4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2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4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2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4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2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4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2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4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2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4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2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4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2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4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2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4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2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4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2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4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2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4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2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4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2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4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2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4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2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4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2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4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2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4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2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4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2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4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2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4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2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4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2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4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2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4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2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4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2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4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2861-17C2-4168-9E59-6B675AC6A5AA}">
  <dimension ref="A1:E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8379</v>
      </c>
      <c r="B2" t="s">
        <v>8363</v>
      </c>
    </row>
    <row r="4" spans="1:5" x14ac:dyDescent="0.25">
      <c r="A4" s="15" t="s">
        <v>8364</v>
      </c>
      <c r="B4" s="15" t="s">
        <v>8360</v>
      </c>
    </row>
    <row r="5" spans="1:5" x14ac:dyDescent="0.25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19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19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19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19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19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19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19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19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19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19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19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19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F8F1-E756-44D7-9633-C77CDCD44C75}">
  <dimension ref="A1:M14"/>
  <sheetViews>
    <sheetView workbookViewId="0">
      <selection activeCell="I1" sqref="I1"/>
    </sheetView>
  </sheetViews>
  <sheetFormatPr defaultRowHeight="15" x14ac:dyDescent="0.25"/>
  <cols>
    <col min="1" max="1" width="22.42578125" customWidth="1"/>
    <col min="2" max="2" width="12.5703125" customWidth="1"/>
    <col min="3" max="3" width="9" customWidth="1"/>
    <col min="6" max="6" width="11.85546875" customWidth="1"/>
    <col min="7" max="7" width="11.140625" customWidth="1"/>
    <col min="8" max="8" width="13" customWidth="1"/>
    <col min="12" max="12" width="18.140625" bestFit="1" customWidth="1"/>
    <col min="13" max="13" width="27.7109375" bestFit="1" customWidth="1"/>
    <col min="14" max="14" width="23.85546875" bestFit="1" customWidth="1"/>
    <col min="15" max="15" width="3" bestFit="1" customWidth="1"/>
    <col min="16" max="20" width="4" bestFit="1" customWidth="1"/>
    <col min="21" max="24" width="5" bestFit="1" customWidth="1"/>
    <col min="25" max="25" width="11.28515625" bestFit="1" customWidth="1"/>
    <col min="26" max="36" width="12" bestFit="1" customWidth="1"/>
    <col min="37" max="37" width="32.7109375" bestFit="1" customWidth="1"/>
    <col min="38" max="38" width="28.85546875" bestFit="1" customWidth="1"/>
  </cols>
  <sheetData>
    <row r="1" spans="1:13" ht="60" x14ac:dyDescent="0.25">
      <c r="A1" s="24" t="s">
        <v>8397</v>
      </c>
      <c r="B1" s="3" t="s">
        <v>8398</v>
      </c>
      <c r="C1" s="3" t="s">
        <v>8399</v>
      </c>
      <c r="D1" s="3" t="s">
        <v>8404</v>
      </c>
      <c r="E1" s="3" t="s">
        <v>8400</v>
      </c>
      <c r="F1" s="3" t="s">
        <v>8401</v>
      </c>
      <c r="G1" s="3" t="s">
        <v>8402</v>
      </c>
      <c r="H1" s="3" t="s">
        <v>8403</v>
      </c>
      <c r="I1" s="3"/>
      <c r="K1" s="15" t="s">
        <v>8362</v>
      </c>
      <c r="L1" t="s">
        <v>8417</v>
      </c>
      <c r="M1" t="s">
        <v>8418</v>
      </c>
    </row>
    <row r="2" spans="1:13" x14ac:dyDescent="0.25">
      <c r="A2" s="24" t="s">
        <v>8419</v>
      </c>
      <c r="B2" s="3">
        <f>COUNTIFS(Kickstarter!D:D, "&lt;1000")</f>
        <v>461</v>
      </c>
      <c r="C2" s="3">
        <f>COUNTIFS(Kickstarter!E:E, "&lt;1000")</f>
        <v>1741</v>
      </c>
      <c r="D2" s="3">
        <v>0</v>
      </c>
      <c r="E2" s="3">
        <f>SUM(B2,C2)</f>
        <v>2202</v>
      </c>
      <c r="F2" s="25">
        <f>B2/E2</f>
        <v>0.20935513169845596</v>
      </c>
      <c r="G2" s="25">
        <f>C2/E2</f>
        <v>0.79064486830154401</v>
      </c>
      <c r="H2" s="26">
        <v>0</v>
      </c>
      <c r="I2" s="3"/>
      <c r="K2" s="16" t="s">
        <v>8405</v>
      </c>
      <c r="L2" s="17">
        <v>0.20935513169845596</v>
      </c>
      <c r="M2" s="17">
        <v>0.79064486830154401</v>
      </c>
    </row>
    <row r="3" spans="1:13" x14ac:dyDescent="0.25">
      <c r="A3" s="24" t="s">
        <v>8406</v>
      </c>
      <c r="B3">
        <f>COUNTIFS(Kickstarter!D:D, "&gt;=1000", Kickstarter!D:D, "&lt;=4999")</f>
        <v>1425</v>
      </c>
      <c r="C3">
        <f>COUNTIFS(Kickstarter!E:E, "&gt;=1000", Kickstarter!E:E, "&lt;=4999")</f>
        <v>1187</v>
      </c>
      <c r="D3" s="3">
        <v>0</v>
      </c>
      <c r="E3" s="3">
        <f t="shared" ref="E3:E13" si="0">SUM(B3,C3)</f>
        <v>2612</v>
      </c>
      <c r="F3" s="25">
        <f t="shared" ref="F3:F13" si="1">B3/E3</f>
        <v>0.54555895865237369</v>
      </c>
      <c r="G3" s="25">
        <f t="shared" ref="G3:G13" si="2">C3/E3</f>
        <v>0.45444104134762636</v>
      </c>
      <c r="H3" s="26">
        <v>0</v>
      </c>
      <c r="K3" s="16" t="s">
        <v>8406</v>
      </c>
      <c r="L3" s="17">
        <v>0.54555895865237369</v>
      </c>
      <c r="M3" s="17">
        <v>0.45444104134762636</v>
      </c>
    </row>
    <row r="4" spans="1:13" x14ac:dyDescent="0.25">
      <c r="A4" s="24" t="s">
        <v>8407</v>
      </c>
      <c r="B4">
        <f>COUNTIFS(Kickstarter!D:D, "&gt;=5000", Kickstarter!D:D, "&lt;=9999")</f>
        <v>722</v>
      </c>
      <c r="C4">
        <f>COUNTIFS(Kickstarter!E:E, "&gt;=5000", Kickstarter!E:E, "&lt;=9999")</f>
        <v>455</v>
      </c>
      <c r="D4" s="3">
        <v>0</v>
      </c>
      <c r="E4" s="3">
        <f t="shared" si="0"/>
        <v>1177</v>
      </c>
      <c r="F4" s="25">
        <f t="shared" si="1"/>
        <v>0.61342395921835169</v>
      </c>
      <c r="G4" s="25">
        <f t="shared" si="2"/>
        <v>0.38657604078164826</v>
      </c>
      <c r="H4" s="26">
        <v>0</v>
      </c>
      <c r="K4" s="16" t="s">
        <v>8407</v>
      </c>
      <c r="L4" s="17">
        <v>0.61342395921835169</v>
      </c>
      <c r="M4" s="17">
        <v>0.38657604078164826</v>
      </c>
    </row>
    <row r="5" spans="1:13" x14ac:dyDescent="0.25">
      <c r="A5" s="24" t="s">
        <v>8408</v>
      </c>
      <c r="B5">
        <f>COUNTIFS(Kickstarter!D:D, "&gt;=10000", Kickstarter!D:D, "&lt;=14999")</f>
        <v>361</v>
      </c>
      <c r="C5">
        <f>COUNTIFS(Kickstarter!E:E, "&gt;=10000", Kickstarter!E:E, "&lt;=14999")</f>
        <v>203</v>
      </c>
      <c r="D5" s="3">
        <v>0</v>
      </c>
      <c r="E5" s="3">
        <f t="shared" si="0"/>
        <v>564</v>
      </c>
      <c r="F5" s="25">
        <f t="shared" si="1"/>
        <v>0.64007092198581561</v>
      </c>
      <c r="G5" s="25">
        <f t="shared" si="2"/>
        <v>0.35992907801418439</v>
      </c>
      <c r="H5" s="26">
        <v>0</v>
      </c>
      <c r="K5" s="16" t="s">
        <v>8415</v>
      </c>
      <c r="L5" s="17">
        <v>0.53846153846153844</v>
      </c>
      <c r="M5" s="17">
        <v>0.46153846153846156</v>
      </c>
    </row>
    <row r="6" spans="1:13" x14ac:dyDescent="0.25">
      <c r="A6" s="24" t="s">
        <v>8409</v>
      </c>
      <c r="B6">
        <f>COUNTIFS(Kickstarter!D:D, "&gt;=15000", Kickstarter!D:D, "&lt;=19999")</f>
        <v>205</v>
      </c>
      <c r="C6">
        <f>COUNTIFS(Kickstarter!E:E, "&gt;=15000", Kickstarter!E:E, "&lt;=19999")</f>
        <v>111</v>
      </c>
      <c r="D6" s="3">
        <v>0</v>
      </c>
      <c r="E6" s="3">
        <f t="shared" si="0"/>
        <v>316</v>
      </c>
      <c r="F6" s="25">
        <f t="shared" si="1"/>
        <v>0.64873417721518989</v>
      </c>
      <c r="G6" s="25">
        <f t="shared" si="2"/>
        <v>0.35126582278481011</v>
      </c>
      <c r="H6" s="26">
        <v>0</v>
      </c>
      <c r="K6" s="16" t="s">
        <v>8414</v>
      </c>
      <c r="L6" s="17">
        <v>0.62857142857142856</v>
      </c>
      <c r="M6" s="17">
        <v>0.37142857142857144</v>
      </c>
    </row>
    <row r="7" spans="1:13" x14ac:dyDescent="0.25">
      <c r="A7" s="24" t="s">
        <v>8410</v>
      </c>
      <c r="B7">
        <f>COUNTIFS(Kickstarter!D:D, "&gt;=20000", Kickstarter!D:D, "&lt;=24999")</f>
        <v>149</v>
      </c>
      <c r="C7">
        <f>COUNTIFS(Kickstarter!E:E, "&gt;=20000", Kickstarter!E:E, "&lt;=24999")</f>
        <v>75</v>
      </c>
      <c r="D7" s="3">
        <v>0</v>
      </c>
      <c r="E7" s="3">
        <f t="shared" si="0"/>
        <v>224</v>
      </c>
      <c r="F7" s="25">
        <f t="shared" si="1"/>
        <v>0.6651785714285714</v>
      </c>
      <c r="G7" s="25">
        <f t="shared" si="2"/>
        <v>0.33482142857142855</v>
      </c>
      <c r="H7" s="26">
        <v>0</v>
      </c>
      <c r="K7" s="16" t="s">
        <v>8413</v>
      </c>
      <c r="L7" s="17">
        <v>0.67073170731707321</v>
      </c>
      <c r="M7" s="17">
        <v>0.32926829268292684</v>
      </c>
    </row>
    <row r="8" spans="1:13" x14ac:dyDescent="0.25">
      <c r="A8" s="24" t="s">
        <v>8411</v>
      </c>
      <c r="B8">
        <f>COUNTIFS(Kickstarter!D:D, "&gt;=25000", Kickstarter!D:D, "&lt;294999")</f>
        <v>729</v>
      </c>
      <c r="C8">
        <f>COUNTIFS(Kickstarter!E:E, "&gt;=25000", Kickstarter!E:E, "&lt;294999")</f>
        <v>322</v>
      </c>
      <c r="D8" s="3">
        <v>0</v>
      </c>
      <c r="E8" s="3">
        <f t="shared" si="0"/>
        <v>1051</v>
      </c>
      <c r="F8" s="25">
        <f t="shared" si="1"/>
        <v>0.69362511893434819</v>
      </c>
      <c r="G8" s="25">
        <f t="shared" si="2"/>
        <v>0.30637488106565175</v>
      </c>
      <c r="H8" s="26">
        <v>0</v>
      </c>
      <c r="K8" s="16" t="s">
        <v>8412</v>
      </c>
      <c r="L8" s="17">
        <v>0.61764705882352944</v>
      </c>
      <c r="M8" s="17">
        <v>0.38235294117647056</v>
      </c>
    </row>
    <row r="9" spans="1:13" x14ac:dyDescent="0.25">
      <c r="A9" s="24" t="s">
        <v>8412</v>
      </c>
      <c r="B9">
        <f>COUNTIFS(Kickstarter!D:D, "&gt;=30000", Kickstarter!D:D, "&lt;=34999")</f>
        <v>84</v>
      </c>
      <c r="C9">
        <f>COUNTIFS(Kickstarter!E:E, "&gt;=30000", Kickstarter!E:E, "&lt;=34999")</f>
        <v>52</v>
      </c>
      <c r="D9" s="3">
        <v>0</v>
      </c>
      <c r="E9" s="3">
        <f t="shared" si="0"/>
        <v>136</v>
      </c>
      <c r="F9" s="25">
        <f t="shared" si="1"/>
        <v>0.61764705882352944</v>
      </c>
      <c r="G9" s="25">
        <f t="shared" si="2"/>
        <v>0.38235294117647056</v>
      </c>
      <c r="H9" s="26">
        <v>0</v>
      </c>
      <c r="K9" s="16" t="s">
        <v>8411</v>
      </c>
      <c r="L9" s="17">
        <v>0.69362511893434819</v>
      </c>
      <c r="M9" s="17">
        <v>0.30637488106565175</v>
      </c>
    </row>
    <row r="10" spans="1:13" x14ac:dyDescent="0.25">
      <c r="A10" s="24" t="s">
        <v>8413</v>
      </c>
      <c r="B10">
        <f>COUNTIFS(Kickstarter!D:D, "&gt;=35000", Kickstarter!D:D, "&lt;=39999")</f>
        <v>55</v>
      </c>
      <c r="C10">
        <f>COUNTIFS(Kickstarter!E:E, "&gt;=35000", Kickstarter!E:E, "&lt;=39999")</f>
        <v>27</v>
      </c>
      <c r="D10" s="3">
        <v>0</v>
      </c>
      <c r="E10" s="3">
        <f t="shared" si="0"/>
        <v>82</v>
      </c>
      <c r="F10" s="25">
        <f t="shared" si="1"/>
        <v>0.67073170731707321</v>
      </c>
      <c r="G10" s="25">
        <f t="shared" si="2"/>
        <v>0.32926829268292684</v>
      </c>
      <c r="H10" s="26">
        <v>0</v>
      </c>
      <c r="K10" s="16" t="s">
        <v>8410</v>
      </c>
      <c r="L10" s="17">
        <v>0.6651785714285714</v>
      </c>
      <c r="M10" s="17">
        <v>0.33482142857142855</v>
      </c>
    </row>
    <row r="11" spans="1:13" x14ac:dyDescent="0.25">
      <c r="A11" s="24" t="s">
        <v>8414</v>
      </c>
      <c r="B11">
        <f>COUNTIFS(Kickstarter!D:D, "&gt;=40000", Kickstarter!D:D, "&lt;=44999")</f>
        <v>44</v>
      </c>
      <c r="C11">
        <f>COUNTIFS(Kickstarter!E:E, "&gt;=40000", Kickstarter!E:E, "&lt;=44999")</f>
        <v>26</v>
      </c>
      <c r="D11" s="3">
        <v>0</v>
      </c>
      <c r="E11" s="3">
        <f t="shared" si="0"/>
        <v>70</v>
      </c>
      <c r="F11" s="25">
        <f t="shared" si="1"/>
        <v>0.62857142857142856</v>
      </c>
      <c r="G11" s="25">
        <f t="shared" si="2"/>
        <v>0.37142857142857144</v>
      </c>
      <c r="H11" s="26">
        <v>0</v>
      </c>
      <c r="K11" s="16" t="s">
        <v>8409</v>
      </c>
      <c r="L11" s="17">
        <v>0.64873417721518989</v>
      </c>
      <c r="M11" s="17">
        <v>0.35126582278481011</v>
      </c>
    </row>
    <row r="12" spans="1:13" x14ac:dyDescent="0.25">
      <c r="A12" s="24" t="s">
        <v>8415</v>
      </c>
      <c r="B12">
        <f>COUNTIFS(Kickstarter!D:D, "&gt;=45000", Kickstarter!D:D, "&lt;=49999")</f>
        <v>21</v>
      </c>
      <c r="C12">
        <f>COUNTIFS(Kickstarter!E:E, "&gt;=45000", Kickstarter!E:E, "&lt;=49999")</f>
        <v>18</v>
      </c>
      <c r="D12" s="3">
        <v>0</v>
      </c>
      <c r="E12" s="3">
        <f t="shared" si="0"/>
        <v>39</v>
      </c>
      <c r="F12" s="25">
        <f t="shared" si="1"/>
        <v>0.53846153846153844</v>
      </c>
      <c r="G12" s="25">
        <f t="shared" si="2"/>
        <v>0.46153846153846156</v>
      </c>
      <c r="H12" s="26">
        <v>0</v>
      </c>
      <c r="K12" s="16" t="s">
        <v>8408</v>
      </c>
      <c r="L12" s="17">
        <v>0.64007092198581561</v>
      </c>
      <c r="M12" s="17">
        <v>0.35992907801418439</v>
      </c>
    </row>
    <row r="13" spans="1:13" x14ac:dyDescent="0.25">
      <c r="A13" s="24" t="s">
        <v>8416</v>
      </c>
      <c r="B13">
        <f>COUNTIFS(Kickstarter!D:D, "&gt;50000")</f>
        <v>339</v>
      </c>
      <c r="C13">
        <f>COUNTIFS(Kickstarter!E:E, "&gt;50000")</f>
        <v>163</v>
      </c>
      <c r="D13" s="3">
        <v>0</v>
      </c>
      <c r="E13" s="3">
        <f t="shared" si="0"/>
        <v>502</v>
      </c>
      <c r="F13" s="25">
        <f t="shared" si="1"/>
        <v>0.67529880478087645</v>
      </c>
      <c r="G13" s="25">
        <f t="shared" si="2"/>
        <v>0.3247011952191235</v>
      </c>
      <c r="H13" s="26">
        <v>0</v>
      </c>
      <c r="K13" s="16" t="s">
        <v>8416</v>
      </c>
      <c r="L13" s="17">
        <v>0.67529880478087645</v>
      </c>
      <c r="M13" s="17">
        <v>0.3247011952191235</v>
      </c>
    </row>
    <row r="14" spans="1:13" x14ac:dyDescent="0.25">
      <c r="K14" s="16" t="s">
        <v>8361</v>
      </c>
      <c r="L14" s="17">
        <v>7.1466573770875526</v>
      </c>
      <c r="M14" s="17">
        <v>4.8533426229124474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84CD8-A2D7-4D6E-81E8-16BB38C4511B}">
  <dimension ref="A1:F6"/>
  <sheetViews>
    <sheetView workbookViewId="0">
      <selection activeCell="R10" sqref="R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8364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2F6C-4822-4EA5-9A3B-1DB27C31AA3C}">
  <dimension ref="A1:F18"/>
  <sheetViews>
    <sheetView workbookViewId="0">
      <selection activeCell="H39" sqref="H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8363</v>
      </c>
    </row>
    <row r="4" spans="1:6" x14ac:dyDescent="0.25">
      <c r="A4" s="15" t="s">
        <v>8364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5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5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5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5">
      <c r="A10" s="19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5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5">
      <c r="A12" s="19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5">
      <c r="A13" s="19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5">
      <c r="A14" s="19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5">
      <c r="A15" s="19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5">
      <c r="A16" s="19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5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5">
      <c r="A18" s="19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4CD7F-0C5A-4469-BAB1-682182EC68C3}">
  <dimension ref="A1:T413"/>
  <sheetViews>
    <sheetView workbookViewId="0">
      <selection sqref="A1:T413"/>
    </sheetView>
  </sheetViews>
  <sheetFormatPr defaultRowHeight="15" x14ac:dyDescent="0.25"/>
  <cols>
    <col min="2" max="2" width="32" customWidth="1"/>
    <col min="3" max="3" width="27.42578125" customWidth="1"/>
    <col min="6" max="6" width="14.42578125" customWidth="1"/>
  </cols>
  <sheetData>
    <row r="1" spans="1:20" ht="60" x14ac:dyDescent="0.25">
      <c r="A1" s="2" t="s">
        <v>0</v>
      </c>
      <c r="B1" s="11" t="s">
        <v>1</v>
      </c>
      <c r="C1" s="2" t="s">
        <v>4110</v>
      </c>
      <c r="D1" s="9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8358</v>
      </c>
      <c r="R1" s="2" t="s">
        <v>8359</v>
      </c>
      <c r="S1" s="2" t="s">
        <v>8365</v>
      </c>
      <c r="T1" s="2" t="s">
        <v>8366</v>
      </c>
    </row>
    <row r="2" spans="1:20" ht="285" x14ac:dyDescent="0.25">
      <c r="A2" s="3">
        <v>521</v>
      </c>
      <c r="B2" s="12" t="s">
        <v>522</v>
      </c>
      <c r="C2" s="3" t="s">
        <v>4631</v>
      </c>
      <c r="D2" s="10">
        <v>5000</v>
      </c>
      <c r="E2" s="22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3" t="s">
        <v>8315</v>
      </c>
      <c r="R2" s="3" t="s">
        <v>8316</v>
      </c>
      <c r="S2" s="4">
        <v>42646.092812499999</v>
      </c>
      <c r="T2" s="4">
        <v>42675.207638888889</v>
      </c>
    </row>
    <row r="3" spans="1:20" ht="195" x14ac:dyDescent="0.25">
      <c r="A3" s="3">
        <v>522</v>
      </c>
      <c r="B3" s="12" t="s">
        <v>523</v>
      </c>
      <c r="C3" s="3" t="s">
        <v>4632</v>
      </c>
      <c r="D3" s="10">
        <v>3000</v>
      </c>
      <c r="E3" s="22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3" t="s">
        <v>8315</v>
      </c>
      <c r="R3" s="3" t="s">
        <v>8316</v>
      </c>
      <c r="S3" s="4">
        <v>42430.040798611109</v>
      </c>
      <c r="T3" s="4">
        <v>42449.999131944445</v>
      </c>
    </row>
    <row r="4" spans="1:20" ht="285" x14ac:dyDescent="0.25">
      <c r="A4" s="3">
        <v>523</v>
      </c>
      <c r="B4" s="12" t="s">
        <v>524</v>
      </c>
      <c r="C4" s="3" t="s">
        <v>4633</v>
      </c>
      <c r="D4" s="10">
        <v>5000</v>
      </c>
      <c r="E4" s="22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3" t="s">
        <v>8315</v>
      </c>
      <c r="R4" s="3" t="s">
        <v>8316</v>
      </c>
      <c r="S4" s="4">
        <v>42238.13282407407</v>
      </c>
      <c r="T4" s="4">
        <v>42268.13282407407</v>
      </c>
    </row>
    <row r="5" spans="1:20" ht="75" x14ac:dyDescent="0.25">
      <c r="A5" s="3">
        <v>525</v>
      </c>
      <c r="B5" s="12" t="s">
        <v>526</v>
      </c>
      <c r="C5" s="3" t="s">
        <v>4635</v>
      </c>
      <c r="D5" s="10">
        <v>12000</v>
      </c>
      <c r="E5" s="22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3" t="s">
        <v>8315</v>
      </c>
      <c r="R5" s="3" t="s">
        <v>8316</v>
      </c>
      <c r="S5" s="4">
        <v>41850.400937500002</v>
      </c>
      <c r="T5" s="4">
        <v>41895.400937500002</v>
      </c>
    </row>
    <row r="6" spans="1:20" ht="90" x14ac:dyDescent="0.25">
      <c r="A6" s="3">
        <v>527</v>
      </c>
      <c r="B6" s="12" t="s">
        <v>528</v>
      </c>
      <c r="C6" s="3" t="s">
        <v>4637</v>
      </c>
      <c r="D6" s="10">
        <v>10000</v>
      </c>
      <c r="E6" s="22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3" t="s">
        <v>8315</v>
      </c>
      <c r="R6" s="3" t="s">
        <v>8316</v>
      </c>
      <c r="S6" s="4">
        <v>42753.205625000002</v>
      </c>
      <c r="T6" s="4">
        <v>42783.670138888891</v>
      </c>
    </row>
    <row r="7" spans="1:20" ht="30" x14ac:dyDescent="0.25">
      <c r="A7" s="3">
        <v>528</v>
      </c>
      <c r="B7" s="12" t="s">
        <v>529</v>
      </c>
      <c r="C7" s="3" t="s">
        <v>4638</v>
      </c>
      <c r="D7" s="10">
        <v>1150</v>
      </c>
      <c r="E7" s="22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3" t="s">
        <v>8315</v>
      </c>
      <c r="R7" s="3" t="s">
        <v>8316</v>
      </c>
      <c r="S7" s="4">
        <v>42155.920219907406</v>
      </c>
      <c r="T7" s="4">
        <v>42176.888888888891</v>
      </c>
    </row>
    <row r="8" spans="1:20" ht="75" x14ac:dyDescent="0.25">
      <c r="A8" s="3">
        <v>530</v>
      </c>
      <c r="B8" s="12" t="s">
        <v>531</v>
      </c>
      <c r="C8" s="3" t="s">
        <v>4640</v>
      </c>
      <c r="D8" s="10">
        <v>3405</v>
      </c>
      <c r="E8" s="22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3" t="s">
        <v>8315</v>
      </c>
      <c r="R8" s="3" t="s">
        <v>8316</v>
      </c>
      <c r="S8" s="4">
        <v>42157.591064814813</v>
      </c>
      <c r="T8" s="4">
        <v>42179.083333333328</v>
      </c>
    </row>
    <row r="9" spans="1:20" ht="75" x14ac:dyDescent="0.25">
      <c r="A9" s="3">
        <v>531</v>
      </c>
      <c r="B9" s="12" t="s">
        <v>532</v>
      </c>
      <c r="C9" s="3" t="s">
        <v>4641</v>
      </c>
      <c r="D9" s="10">
        <v>4000</v>
      </c>
      <c r="E9" s="22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3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90" x14ac:dyDescent="0.25">
      <c r="A10" s="3">
        <v>532</v>
      </c>
      <c r="B10" s="12" t="s">
        <v>533</v>
      </c>
      <c r="C10" s="3" t="s">
        <v>4642</v>
      </c>
      <c r="D10" s="10">
        <v>10000</v>
      </c>
      <c r="E10" s="22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3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75" x14ac:dyDescent="0.25">
      <c r="A11" s="3">
        <v>537</v>
      </c>
      <c r="B11" s="12" t="s">
        <v>538</v>
      </c>
      <c r="C11" s="3" t="s">
        <v>4647</v>
      </c>
      <c r="D11" s="10">
        <v>2000</v>
      </c>
      <c r="E11" s="22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3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75" x14ac:dyDescent="0.25">
      <c r="A12" s="3">
        <v>538</v>
      </c>
      <c r="B12" s="12" t="s">
        <v>539</v>
      </c>
      <c r="C12" s="3" t="s">
        <v>4648</v>
      </c>
      <c r="D12" s="10">
        <v>5000</v>
      </c>
      <c r="E12" s="22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3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75" x14ac:dyDescent="0.25">
      <c r="A13" s="3">
        <v>1284</v>
      </c>
      <c r="B13" s="12" t="s">
        <v>1285</v>
      </c>
      <c r="C13" s="3" t="s">
        <v>5394</v>
      </c>
      <c r="D13" s="10">
        <v>2000</v>
      </c>
      <c r="E13" s="22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3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90" x14ac:dyDescent="0.25">
      <c r="A14" s="3">
        <v>1288</v>
      </c>
      <c r="B14" s="12" t="s">
        <v>1289</v>
      </c>
      <c r="C14" s="3" t="s">
        <v>5398</v>
      </c>
      <c r="D14" s="10">
        <v>4000</v>
      </c>
      <c r="E14" s="22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3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60" x14ac:dyDescent="0.25">
      <c r="A15" s="3">
        <v>1289</v>
      </c>
      <c r="B15" s="12" t="s">
        <v>1290</v>
      </c>
      <c r="C15" s="3" t="s">
        <v>5399</v>
      </c>
      <c r="D15" s="10">
        <v>1500</v>
      </c>
      <c r="E15" s="22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3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30" x14ac:dyDescent="0.25">
      <c r="A16" s="3">
        <v>1290</v>
      </c>
      <c r="B16" s="12" t="s">
        <v>1291</v>
      </c>
      <c r="C16" s="3" t="s">
        <v>5400</v>
      </c>
      <c r="D16" s="10">
        <v>3500</v>
      </c>
      <c r="E16" s="22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3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75" x14ac:dyDescent="0.25">
      <c r="A17" s="3">
        <v>1291</v>
      </c>
      <c r="B17" s="12" t="s">
        <v>1292</v>
      </c>
      <c r="C17" s="3" t="s">
        <v>5401</v>
      </c>
      <c r="D17" s="10">
        <v>3000</v>
      </c>
      <c r="E17" s="22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3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90" x14ac:dyDescent="0.25">
      <c r="A18" s="3">
        <v>1293</v>
      </c>
      <c r="B18" s="12" t="s">
        <v>1294</v>
      </c>
      <c r="C18" s="3" t="s">
        <v>5403</v>
      </c>
      <c r="D18" s="10">
        <v>15000</v>
      </c>
      <c r="E18" s="22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3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75" x14ac:dyDescent="0.25">
      <c r="A19" s="3">
        <v>1297</v>
      </c>
      <c r="B19" s="12" t="s">
        <v>1298</v>
      </c>
      <c r="C19" s="3" t="s">
        <v>5407</v>
      </c>
      <c r="D19" s="10">
        <v>20000</v>
      </c>
      <c r="E19" s="22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3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75" x14ac:dyDescent="0.25">
      <c r="A20" s="3">
        <v>1299</v>
      </c>
      <c r="B20" s="12" t="s">
        <v>1300</v>
      </c>
      <c r="C20" s="3" t="s">
        <v>5409</v>
      </c>
      <c r="D20" s="10">
        <v>3500</v>
      </c>
      <c r="E20" s="22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3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75" x14ac:dyDescent="0.25">
      <c r="A21" s="3">
        <v>1300</v>
      </c>
      <c r="B21" s="12" t="s">
        <v>1301</v>
      </c>
      <c r="C21" s="3" t="s">
        <v>5410</v>
      </c>
      <c r="D21" s="10">
        <v>3000</v>
      </c>
      <c r="E21" s="22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3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90" x14ac:dyDescent="0.25">
      <c r="A22" s="3">
        <v>1301</v>
      </c>
      <c r="B22" s="12" t="s">
        <v>1302</v>
      </c>
      <c r="C22" s="3" t="s">
        <v>5411</v>
      </c>
      <c r="D22" s="10">
        <v>2000</v>
      </c>
      <c r="E22" s="22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3" t="s">
        <v>8315</v>
      </c>
      <c r="R22" s="3" t="s">
        <v>8316</v>
      </c>
      <c r="S22" s="4">
        <v>42195.749745370369</v>
      </c>
      <c r="T22" s="4">
        <v>42206.125</v>
      </c>
    </row>
    <row r="23" spans="1:20" ht="60" x14ac:dyDescent="0.25">
      <c r="A23" s="3">
        <v>1302</v>
      </c>
      <c r="B23" s="12" t="s">
        <v>1303</v>
      </c>
      <c r="C23" s="3" t="s">
        <v>5412</v>
      </c>
      <c r="D23" s="10">
        <v>2500</v>
      </c>
      <c r="E23" s="22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3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60" x14ac:dyDescent="0.25">
      <c r="A24" s="3">
        <v>2781</v>
      </c>
      <c r="B24" s="12" t="s">
        <v>2781</v>
      </c>
      <c r="C24" s="3" t="s">
        <v>6891</v>
      </c>
      <c r="D24" s="10">
        <v>1250</v>
      </c>
      <c r="E24" s="22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3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60" x14ac:dyDescent="0.25">
      <c r="A25" s="3">
        <v>2782</v>
      </c>
      <c r="B25" s="12" t="s">
        <v>2782</v>
      </c>
      <c r="C25" s="3" t="s">
        <v>6892</v>
      </c>
      <c r="D25" s="10">
        <v>1000</v>
      </c>
      <c r="E25" s="22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3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75" x14ac:dyDescent="0.25">
      <c r="A26" s="3">
        <v>2784</v>
      </c>
      <c r="B26" s="12" t="s">
        <v>2784</v>
      </c>
      <c r="C26" s="3" t="s">
        <v>6894</v>
      </c>
      <c r="D26" s="10">
        <v>6000</v>
      </c>
      <c r="E26" s="22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3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60" x14ac:dyDescent="0.25">
      <c r="A27" s="3">
        <v>2785</v>
      </c>
      <c r="B27" s="12" t="s">
        <v>2785</v>
      </c>
      <c r="C27" s="3" t="s">
        <v>6895</v>
      </c>
      <c r="D27" s="10">
        <v>5000</v>
      </c>
      <c r="E27" s="22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3" t="s">
        <v>8315</v>
      </c>
      <c r="R27" s="3" t="s">
        <v>8316</v>
      </c>
      <c r="S27" s="4">
        <v>42558.189432870371</v>
      </c>
      <c r="T27" s="4">
        <v>42587.875</v>
      </c>
    </row>
    <row r="28" spans="1:20" ht="75" x14ac:dyDescent="0.25">
      <c r="A28" s="3">
        <v>2787</v>
      </c>
      <c r="B28" s="12" t="s">
        <v>2787</v>
      </c>
      <c r="C28" s="3" t="s">
        <v>6897</v>
      </c>
      <c r="D28" s="10">
        <v>1000</v>
      </c>
      <c r="E28" s="22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3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60" x14ac:dyDescent="0.25">
      <c r="A29" s="3">
        <v>2788</v>
      </c>
      <c r="B29" s="12" t="s">
        <v>2788</v>
      </c>
      <c r="C29" s="3" t="s">
        <v>6898</v>
      </c>
      <c r="D29" s="10">
        <v>2000</v>
      </c>
      <c r="E29" s="22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3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45" x14ac:dyDescent="0.25">
      <c r="A30" s="3">
        <v>2789</v>
      </c>
      <c r="B30" s="12" t="s">
        <v>2789</v>
      </c>
      <c r="C30" s="3" t="s">
        <v>6899</v>
      </c>
      <c r="D30" s="10">
        <v>3000</v>
      </c>
      <c r="E30" s="22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3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75" x14ac:dyDescent="0.25">
      <c r="A31" s="3">
        <v>2790</v>
      </c>
      <c r="B31" s="12" t="s">
        <v>2790</v>
      </c>
      <c r="C31" s="3" t="s">
        <v>6900</v>
      </c>
      <c r="D31" s="10">
        <v>3000</v>
      </c>
      <c r="E31" s="22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3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90" x14ac:dyDescent="0.25">
      <c r="A32" s="3">
        <v>2791</v>
      </c>
      <c r="B32" s="12" t="s">
        <v>2791</v>
      </c>
      <c r="C32" s="3" t="s">
        <v>6901</v>
      </c>
      <c r="D32" s="10">
        <v>2000</v>
      </c>
      <c r="E32" s="22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3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75" x14ac:dyDescent="0.25">
      <c r="A33" s="3">
        <v>2792</v>
      </c>
      <c r="B33" s="12" t="s">
        <v>2792</v>
      </c>
      <c r="C33" s="3" t="s">
        <v>6902</v>
      </c>
      <c r="D33" s="10">
        <v>2000</v>
      </c>
      <c r="E33" s="22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3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75" x14ac:dyDescent="0.25">
      <c r="A34" s="3">
        <v>2795</v>
      </c>
      <c r="B34" s="12" t="s">
        <v>2795</v>
      </c>
      <c r="C34" s="3" t="s">
        <v>6905</v>
      </c>
      <c r="D34" s="10">
        <v>700</v>
      </c>
      <c r="E34" s="22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3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90" x14ac:dyDescent="0.25">
      <c r="A35" s="3">
        <v>2803</v>
      </c>
      <c r="B35" s="12" t="s">
        <v>2803</v>
      </c>
      <c r="C35" s="3" t="s">
        <v>6913</v>
      </c>
      <c r="D35" s="10">
        <v>10000</v>
      </c>
      <c r="E35" s="22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3" t="s">
        <v>8315</v>
      </c>
      <c r="R35" s="3" t="s">
        <v>8316</v>
      </c>
      <c r="S35" s="4">
        <v>42158.065694444449</v>
      </c>
      <c r="T35" s="4">
        <v>42201</v>
      </c>
    </row>
    <row r="36" spans="1:20" ht="30" x14ac:dyDescent="0.25">
      <c r="A36" s="3">
        <v>2807</v>
      </c>
      <c r="B36" s="12" t="s">
        <v>2807</v>
      </c>
      <c r="C36" s="3" t="s">
        <v>6917</v>
      </c>
      <c r="D36" s="10">
        <v>5000</v>
      </c>
      <c r="E36" s="22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3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75" x14ac:dyDescent="0.25">
      <c r="A37" s="3">
        <v>2808</v>
      </c>
      <c r="B37" s="12" t="s">
        <v>2808</v>
      </c>
      <c r="C37" s="3" t="s">
        <v>6918</v>
      </c>
      <c r="D37" s="10">
        <v>4500</v>
      </c>
      <c r="E37" s="22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3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75" x14ac:dyDescent="0.25">
      <c r="A38" s="3">
        <v>2809</v>
      </c>
      <c r="B38" s="12" t="s">
        <v>2809</v>
      </c>
      <c r="C38" s="3" t="s">
        <v>6919</v>
      </c>
      <c r="D38" s="10">
        <v>2500</v>
      </c>
      <c r="E38" s="22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3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75" x14ac:dyDescent="0.25">
      <c r="A39" s="3">
        <v>2810</v>
      </c>
      <c r="B39" s="12" t="s">
        <v>2810</v>
      </c>
      <c r="C39" s="3" t="s">
        <v>6920</v>
      </c>
      <c r="D39" s="10">
        <v>2500</v>
      </c>
      <c r="E39" s="22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3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75" x14ac:dyDescent="0.25">
      <c r="A40" s="3">
        <v>2813</v>
      </c>
      <c r="B40" s="12" t="s">
        <v>2813</v>
      </c>
      <c r="C40" s="3" t="s">
        <v>6923</v>
      </c>
      <c r="D40" s="10">
        <v>2800</v>
      </c>
      <c r="E40" s="22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3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75" x14ac:dyDescent="0.25">
      <c r="A41" s="3">
        <v>2818</v>
      </c>
      <c r="B41" s="12" t="s">
        <v>2818</v>
      </c>
      <c r="C41" s="3" t="s">
        <v>6928</v>
      </c>
      <c r="D41" s="10">
        <v>10000</v>
      </c>
      <c r="E41" s="22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3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75" x14ac:dyDescent="0.25">
      <c r="A42" s="3">
        <v>2822</v>
      </c>
      <c r="B42" s="12" t="s">
        <v>2822</v>
      </c>
      <c r="C42" s="3" t="s">
        <v>6932</v>
      </c>
      <c r="D42" s="10">
        <v>6000</v>
      </c>
      <c r="E42" s="22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3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60" x14ac:dyDescent="0.25">
      <c r="A43" s="3">
        <v>2824</v>
      </c>
      <c r="B43" s="12" t="s">
        <v>2824</v>
      </c>
      <c r="C43" s="3" t="s">
        <v>6934</v>
      </c>
      <c r="D43" s="10">
        <v>650</v>
      </c>
      <c r="E43" s="22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3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75" x14ac:dyDescent="0.25">
      <c r="A44" s="3">
        <v>2826</v>
      </c>
      <c r="B44" s="12" t="s">
        <v>2826</v>
      </c>
      <c r="C44" s="3" t="s">
        <v>6936</v>
      </c>
      <c r="D44" s="10">
        <v>2000</v>
      </c>
      <c r="E44" s="22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3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75" x14ac:dyDescent="0.25">
      <c r="A45" s="3">
        <v>2827</v>
      </c>
      <c r="B45" s="12" t="s">
        <v>2827</v>
      </c>
      <c r="C45" s="3" t="s">
        <v>6937</v>
      </c>
      <c r="D45" s="10">
        <v>2000</v>
      </c>
      <c r="E45" s="22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3" t="s">
        <v>8315</v>
      </c>
      <c r="R45" s="3" t="s">
        <v>8316</v>
      </c>
      <c r="S45" s="4">
        <v>42494.683634259258</v>
      </c>
      <c r="T45" s="4">
        <v>42524.6875</v>
      </c>
    </row>
    <row r="46" spans="1:20" ht="60" x14ac:dyDescent="0.25">
      <c r="A46" s="3">
        <v>2830</v>
      </c>
      <c r="B46" s="12" t="s">
        <v>2830</v>
      </c>
      <c r="C46" s="3" t="s">
        <v>6940</v>
      </c>
      <c r="D46" s="10">
        <v>3000</v>
      </c>
      <c r="E46" s="22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3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60" x14ac:dyDescent="0.25">
      <c r="A47" s="3">
        <v>2831</v>
      </c>
      <c r="B47" s="12" t="s">
        <v>2831</v>
      </c>
      <c r="C47" s="3" t="s">
        <v>6941</v>
      </c>
      <c r="D47" s="10">
        <v>3000</v>
      </c>
      <c r="E47" s="22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3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30" x14ac:dyDescent="0.25">
      <c r="A48" s="3">
        <v>2833</v>
      </c>
      <c r="B48" s="12" t="s">
        <v>2833</v>
      </c>
      <c r="C48" s="3" t="s">
        <v>6943</v>
      </c>
      <c r="D48" s="10">
        <v>2700</v>
      </c>
      <c r="E48" s="22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3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75" x14ac:dyDescent="0.25">
      <c r="A49" s="3">
        <v>2836</v>
      </c>
      <c r="B49" s="12" t="s">
        <v>2836</v>
      </c>
      <c r="C49" s="3" t="s">
        <v>6946</v>
      </c>
      <c r="D49" s="10">
        <v>450</v>
      </c>
      <c r="E49" s="22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3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75" x14ac:dyDescent="0.25">
      <c r="A50" s="3">
        <v>2838</v>
      </c>
      <c r="B50" s="12" t="s">
        <v>2838</v>
      </c>
      <c r="C50" s="3" t="s">
        <v>6948</v>
      </c>
      <c r="D50" s="10">
        <v>2000</v>
      </c>
      <c r="E50" s="22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3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75" x14ac:dyDescent="0.25">
      <c r="A51" s="3">
        <v>2839</v>
      </c>
      <c r="B51" s="12" t="s">
        <v>2839</v>
      </c>
      <c r="C51" s="3" t="s">
        <v>6949</v>
      </c>
      <c r="D51" s="10">
        <v>3500</v>
      </c>
      <c r="E51" s="22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3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75" x14ac:dyDescent="0.25">
      <c r="A52" s="3">
        <v>2961</v>
      </c>
      <c r="B52" s="12" t="s">
        <v>2961</v>
      </c>
      <c r="C52" s="3" t="s">
        <v>7071</v>
      </c>
      <c r="D52" s="10">
        <v>5000</v>
      </c>
      <c r="E52" s="22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3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75" x14ac:dyDescent="0.25">
      <c r="A53" s="3">
        <v>2962</v>
      </c>
      <c r="B53" s="12" t="s">
        <v>2962</v>
      </c>
      <c r="C53" s="3" t="s">
        <v>7072</v>
      </c>
      <c r="D53" s="10">
        <v>1000</v>
      </c>
      <c r="E53" s="22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3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75" x14ac:dyDescent="0.25">
      <c r="A54" s="3">
        <v>2963</v>
      </c>
      <c r="B54" s="12" t="s">
        <v>2963</v>
      </c>
      <c r="C54" s="3" t="s">
        <v>7073</v>
      </c>
      <c r="D54" s="10">
        <v>10000</v>
      </c>
      <c r="E54" s="22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3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75" x14ac:dyDescent="0.25">
      <c r="A55" s="3">
        <v>2964</v>
      </c>
      <c r="B55" s="12" t="s">
        <v>2964</v>
      </c>
      <c r="C55" s="3" t="s">
        <v>7074</v>
      </c>
      <c r="D55" s="10">
        <v>5000</v>
      </c>
      <c r="E55" s="22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3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90" x14ac:dyDescent="0.25">
      <c r="A56" s="3">
        <v>2965</v>
      </c>
      <c r="B56" s="12" t="s">
        <v>2965</v>
      </c>
      <c r="C56" s="3" t="s">
        <v>7075</v>
      </c>
      <c r="D56" s="10">
        <v>1500</v>
      </c>
      <c r="E56" s="22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3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75" x14ac:dyDescent="0.25">
      <c r="A57" s="3">
        <v>2966</v>
      </c>
      <c r="B57" s="12" t="s">
        <v>2966</v>
      </c>
      <c r="C57" s="3" t="s">
        <v>7076</v>
      </c>
      <c r="D57" s="10">
        <v>10000</v>
      </c>
      <c r="E57" s="22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3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60" x14ac:dyDescent="0.25">
      <c r="A58" s="3">
        <v>2967</v>
      </c>
      <c r="B58" s="12" t="s">
        <v>2967</v>
      </c>
      <c r="C58" s="3" t="s">
        <v>7077</v>
      </c>
      <c r="D58" s="10">
        <v>5000</v>
      </c>
      <c r="E58" s="22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3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45" x14ac:dyDescent="0.25">
      <c r="A59" s="3">
        <v>2968</v>
      </c>
      <c r="B59" s="12" t="s">
        <v>2968</v>
      </c>
      <c r="C59" s="3" t="s">
        <v>7078</v>
      </c>
      <c r="D59" s="10">
        <v>3500</v>
      </c>
      <c r="E59" s="22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3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75" x14ac:dyDescent="0.25">
      <c r="A60" s="3">
        <v>2970</v>
      </c>
      <c r="B60" s="12" t="s">
        <v>2970</v>
      </c>
      <c r="C60" s="3" t="s">
        <v>7080</v>
      </c>
      <c r="D60" s="10">
        <v>6000</v>
      </c>
      <c r="E60" s="22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3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75" x14ac:dyDescent="0.25">
      <c r="A61" s="3">
        <v>2971</v>
      </c>
      <c r="B61" s="12" t="s">
        <v>2971</v>
      </c>
      <c r="C61" s="3" t="s">
        <v>7081</v>
      </c>
      <c r="D61" s="10">
        <v>3200</v>
      </c>
      <c r="E61" s="22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3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45" x14ac:dyDescent="0.25">
      <c r="A62" s="3">
        <v>2972</v>
      </c>
      <c r="B62" s="12" t="s">
        <v>2972</v>
      </c>
      <c r="C62" s="3" t="s">
        <v>7082</v>
      </c>
      <c r="D62" s="10">
        <v>2000</v>
      </c>
      <c r="E62" s="22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3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75" x14ac:dyDescent="0.25">
      <c r="A63" s="3">
        <v>2973</v>
      </c>
      <c r="B63" s="12" t="s">
        <v>2973</v>
      </c>
      <c r="C63" s="3" t="s">
        <v>7083</v>
      </c>
      <c r="D63" s="10">
        <v>5000</v>
      </c>
      <c r="E63" s="22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3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90" x14ac:dyDescent="0.25">
      <c r="A64" s="3">
        <v>2974</v>
      </c>
      <c r="B64" s="12" t="s">
        <v>2974</v>
      </c>
      <c r="C64" s="3" t="s">
        <v>7084</v>
      </c>
      <c r="D64" s="10">
        <v>5000</v>
      </c>
      <c r="E64" s="22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3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90" x14ac:dyDescent="0.25">
      <c r="A65" s="3">
        <v>2975</v>
      </c>
      <c r="B65" s="12" t="s">
        <v>2975</v>
      </c>
      <c r="C65" s="3" t="s">
        <v>7085</v>
      </c>
      <c r="D65" s="10">
        <v>8000</v>
      </c>
      <c r="E65" s="22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3" t="s">
        <v>8315</v>
      </c>
      <c r="R65" s="3" t="s">
        <v>8316</v>
      </c>
      <c r="S65" s="4">
        <v>41941.683865740742</v>
      </c>
      <c r="T65" s="4">
        <v>41970.125</v>
      </c>
    </row>
    <row r="66" spans="1:20" ht="90" x14ac:dyDescent="0.25">
      <c r="A66" s="3">
        <v>2977</v>
      </c>
      <c r="B66" s="12" t="s">
        <v>2977</v>
      </c>
      <c r="C66" s="3" t="s">
        <v>7087</v>
      </c>
      <c r="D66" s="10">
        <v>3000</v>
      </c>
      <c r="E66" s="22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3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75" x14ac:dyDescent="0.25">
      <c r="A67" s="3">
        <v>2978</v>
      </c>
      <c r="B67" s="12" t="s">
        <v>2978</v>
      </c>
      <c r="C67" s="3" t="s">
        <v>7088</v>
      </c>
      <c r="D67" s="10">
        <v>750</v>
      </c>
      <c r="E67" s="22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3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90" x14ac:dyDescent="0.25">
      <c r="A68" s="3">
        <v>2979</v>
      </c>
      <c r="B68" s="12" t="s">
        <v>2979</v>
      </c>
      <c r="C68" s="3" t="s">
        <v>7089</v>
      </c>
      <c r="D68" s="10">
        <v>5000</v>
      </c>
      <c r="E68" s="22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3" t="s">
        <v>8315</v>
      </c>
      <c r="R68" s="3" t="s">
        <v>8316</v>
      </c>
      <c r="S68" s="4">
        <v>41993.824340277773</v>
      </c>
      <c r="T68" s="4">
        <v>42010.25</v>
      </c>
    </row>
    <row r="69" spans="1:20" ht="60" x14ac:dyDescent="0.25">
      <c r="A69" s="3">
        <v>2980</v>
      </c>
      <c r="B69" s="12" t="s">
        <v>2980</v>
      </c>
      <c r="C69" s="3" t="s">
        <v>7090</v>
      </c>
      <c r="D69" s="10">
        <v>3000</v>
      </c>
      <c r="E69" s="22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3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75" x14ac:dyDescent="0.25">
      <c r="A70" s="3">
        <v>3147</v>
      </c>
      <c r="B70" s="12" t="s">
        <v>3147</v>
      </c>
      <c r="C70" s="3" t="s">
        <v>7257</v>
      </c>
      <c r="D70" s="10">
        <v>20000</v>
      </c>
      <c r="E70" s="22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3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45" x14ac:dyDescent="0.25">
      <c r="A71" s="3">
        <v>3148</v>
      </c>
      <c r="B71" s="12" t="s">
        <v>3148</v>
      </c>
      <c r="C71" s="3" t="s">
        <v>7258</v>
      </c>
      <c r="D71" s="10">
        <v>1800</v>
      </c>
      <c r="E71" s="22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3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75" x14ac:dyDescent="0.25">
      <c r="A72" s="3">
        <v>3149</v>
      </c>
      <c r="B72" s="12" t="s">
        <v>3149</v>
      </c>
      <c r="C72" s="3" t="s">
        <v>7259</v>
      </c>
      <c r="D72" s="10">
        <v>1250</v>
      </c>
      <c r="E72" s="22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3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90" x14ac:dyDescent="0.25">
      <c r="A73" s="3">
        <v>3150</v>
      </c>
      <c r="B73" s="12" t="s">
        <v>3150</v>
      </c>
      <c r="C73" s="3" t="s">
        <v>7260</v>
      </c>
      <c r="D73" s="10">
        <v>3500</v>
      </c>
      <c r="E73" s="22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3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60" x14ac:dyDescent="0.25">
      <c r="A74" s="3">
        <v>3151</v>
      </c>
      <c r="B74" s="12" t="s">
        <v>3151</v>
      </c>
      <c r="C74" s="3" t="s">
        <v>7261</v>
      </c>
      <c r="D74" s="10">
        <v>3500</v>
      </c>
      <c r="E74" s="22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3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75" x14ac:dyDescent="0.25">
      <c r="A75" s="3">
        <v>3153</v>
      </c>
      <c r="B75" s="12" t="s">
        <v>3153</v>
      </c>
      <c r="C75" s="3" t="s">
        <v>7263</v>
      </c>
      <c r="D75" s="10">
        <v>3000</v>
      </c>
      <c r="E75" s="22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3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75" x14ac:dyDescent="0.25">
      <c r="A76" s="3">
        <v>3154</v>
      </c>
      <c r="B76" s="12" t="s">
        <v>3154</v>
      </c>
      <c r="C76" s="3" t="s">
        <v>7264</v>
      </c>
      <c r="D76" s="10">
        <v>7000</v>
      </c>
      <c r="E76" s="22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3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75" x14ac:dyDescent="0.25">
      <c r="A77" s="3">
        <v>3156</v>
      </c>
      <c r="B77" s="12" t="s">
        <v>3156</v>
      </c>
      <c r="C77" s="3" t="s">
        <v>7266</v>
      </c>
      <c r="D77" s="10">
        <v>5500</v>
      </c>
      <c r="E77" s="22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3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30" x14ac:dyDescent="0.25">
      <c r="A78" s="3">
        <v>3157</v>
      </c>
      <c r="B78" s="12" t="s">
        <v>3157</v>
      </c>
      <c r="C78" s="3" t="s">
        <v>7267</v>
      </c>
      <c r="D78" s="10">
        <v>4000</v>
      </c>
      <c r="E78" s="22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3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30" x14ac:dyDescent="0.25">
      <c r="A79" s="3">
        <v>3158</v>
      </c>
      <c r="B79" s="12" t="s">
        <v>3158</v>
      </c>
      <c r="C79" s="3" t="s">
        <v>7268</v>
      </c>
      <c r="D79" s="10">
        <v>5000</v>
      </c>
      <c r="E79" s="22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3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60" x14ac:dyDescent="0.25">
      <c r="A80" s="3">
        <v>3159</v>
      </c>
      <c r="B80" s="12" t="s">
        <v>3159</v>
      </c>
      <c r="C80" s="3" t="s">
        <v>7269</v>
      </c>
      <c r="D80" s="10">
        <v>1500</v>
      </c>
      <c r="E80" s="22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3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75" x14ac:dyDescent="0.25">
      <c r="A81" s="3">
        <v>3160</v>
      </c>
      <c r="B81" s="12" t="s">
        <v>3160</v>
      </c>
      <c r="C81" s="3" t="s">
        <v>7270</v>
      </c>
      <c r="D81" s="10">
        <v>4500</v>
      </c>
      <c r="E81" s="22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3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90" x14ac:dyDescent="0.25">
      <c r="A82" s="3">
        <v>3162</v>
      </c>
      <c r="B82" s="12" t="s">
        <v>3162</v>
      </c>
      <c r="C82" s="3" t="s">
        <v>7272</v>
      </c>
      <c r="D82" s="10">
        <v>4000</v>
      </c>
      <c r="E82" s="22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3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75" x14ac:dyDescent="0.25">
      <c r="A83" s="3">
        <v>3163</v>
      </c>
      <c r="B83" s="12" t="s">
        <v>3163</v>
      </c>
      <c r="C83" s="3" t="s">
        <v>7273</v>
      </c>
      <c r="D83" s="10">
        <v>13000</v>
      </c>
      <c r="E83" s="22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3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90" x14ac:dyDescent="0.25">
      <c r="A84" s="3">
        <v>3164</v>
      </c>
      <c r="B84" s="12" t="s">
        <v>3164</v>
      </c>
      <c r="C84" s="3" t="s">
        <v>7274</v>
      </c>
      <c r="D84" s="10">
        <v>2500</v>
      </c>
      <c r="E84" s="22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3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90" x14ac:dyDescent="0.25">
      <c r="A85" s="3">
        <v>3165</v>
      </c>
      <c r="B85" s="12" t="s">
        <v>3165</v>
      </c>
      <c r="C85" s="3" t="s">
        <v>7275</v>
      </c>
      <c r="D85" s="10">
        <v>750</v>
      </c>
      <c r="E85" s="22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3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75" x14ac:dyDescent="0.25">
      <c r="A86" s="3">
        <v>3166</v>
      </c>
      <c r="B86" s="12" t="s">
        <v>3166</v>
      </c>
      <c r="C86" s="3" t="s">
        <v>7276</v>
      </c>
      <c r="D86" s="10">
        <v>35000</v>
      </c>
      <c r="E86" s="22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3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45" x14ac:dyDescent="0.25">
      <c r="A87" s="3">
        <v>3167</v>
      </c>
      <c r="B87" s="12" t="s">
        <v>3167</v>
      </c>
      <c r="C87" s="3" t="s">
        <v>7277</v>
      </c>
      <c r="D87" s="10">
        <v>3000</v>
      </c>
      <c r="E87" s="22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3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75" x14ac:dyDescent="0.25">
      <c r="A88" s="3">
        <v>3168</v>
      </c>
      <c r="B88" s="12" t="s">
        <v>3168</v>
      </c>
      <c r="C88" s="3" t="s">
        <v>7278</v>
      </c>
      <c r="D88" s="10">
        <v>2500</v>
      </c>
      <c r="E88" s="22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3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45" x14ac:dyDescent="0.25">
      <c r="A89" s="3">
        <v>3169</v>
      </c>
      <c r="B89" s="12" t="s">
        <v>3169</v>
      </c>
      <c r="C89" s="3" t="s">
        <v>7279</v>
      </c>
      <c r="D89" s="10">
        <v>8000</v>
      </c>
      <c r="E89" s="22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3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60" x14ac:dyDescent="0.25">
      <c r="A90" s="3">
        <v>3170</v>
      </c>
      <c r="B90" s="12" t="s">
        <v>3170</v>
      </c>
      <c r="C90" s="3" t="s">
        <v>7280</v>
      </c>
      <c r="D90" s="10">
        <v>2000</v>
      </c>
      <c r="E90" s="22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3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75" x14ac:dyDescent="0.25">
      <c r="A91" s="3">
        <v>3172</v>
      </c>
      <c r="B91" s="12" t="s">
        <v>3172</v>
      </c>
      <c r="C91" s="3" t="s">
        <v>7282</v>
      </c>
      <c r="D91" s="10">
        <v>2000</v>
      </c>
      <c r="E91" s="22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3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90" x14ac:dyDescent="0.25">
      <c r="A92" s="3">
        <v>3173</v>
      </c>
      <c r="B92" s="12" t="s">
        <v>3173</v>
      </c>
      <c r="C92" s="3" t="s">
        <v>7283</v>
      </c>
      <c r="D92" s="10">
        <v>10000</v>
      </c>
      <c r="E92" s="22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3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75" x14ac:dyDescent="0.25">
      <c r="A93" s="3">
        <v>3174</v>
      </c>
      <c r="B93" s="12" t="s">
        <v>3174</v>
      </c>
      <c r="C93" s="3" t="s">
        <v>7284</v>
      </c>
      <c r="D93" s="10">
        <v>3000</v>
      </c>
      <c r="E93" s="22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3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90" x14ac:dyDescent="0.25">
      <c r="A94" s="3">
        <v>3175</v>
      </c>
      <c r="B94" s="12" t="s">
        <v>3175</v>
      </c>
      <c r="C94" s="3" t="s">
        <v>7285</v>
      </c>
      <c r="D94" s="10">
        <v>5000</v>
      </c>
      <c r="E94" s="22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3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75" x14ac:dyDescent="0.25">
      <c r="A95" s="3">
        <v>3176</v>
      </c>
      <c r="B95" s="12" t="s">
        <v>3176</v>
      </c>
      <c r="C95" s="3" t="s">
        <v>7286</v>
      </c>
      <c r="D95" s="10">
        <v>1900</v>
      </c>
      <c r="E95" s="22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3" t="s">
        <v>8315</v>
      </c>
      <c r="R95" s="3" t="s">
        <v>8316</v>
      </c>
      <c r="S95" s="4">
        <v>41477.930914351848</v>
      </c>
      <c r="T95" s="4">
        <v>41504.625</v>
      </c>
    </row>
    <row r="96" spans="1:20" ht="75" x14ac:dyDescent="0.25">
      <c r="A96" s="3">
        <v>3177</v>
      </c>
      <c r="B96" s="12" t="s">
        <v>3177</v>
      </c>
      <c r="C96" s="3" t="s">
        <v>7287</v>
      </c>
      <c r="D96" s="10">
        <v>2500</v>
      </c>
      <c r="E96" s="22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3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60" x14ac:dyDescent="0.25">
      <c r="A97" s="3">
        <v>3179</v>
      </c>
      <c r="B97" s="12" t="s">
        <v>3179</v>
      </c>
      <c r="C97" s="3" t="s">
        <v>7289</v>
      </c>
      <c r="D97" s="10">
        <v>4200</v>
      </c>
      <c r="E97" s="22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3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75" x14ac:dyDescent="0.25">
      <c r="A98" s="3">
        <v>3182</v>
      </c>
      <c r="B98" s="12" t="s">
        <v>3182</v>
      </c>
      <c r="C98" s="3" t="s">
        <v>7292</v>
      </c>
      <c r="D98" s="10">
        <v>7000</v>
      </c>
      <c r="E98" s="22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3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60" x14ac:dyDescent="0.25">
      <c r="A99" s="3">
        <v>3183</v>
      </c>
      <c r="B99" s="12" t="s">
        <v>3183</v>
      </c>
      <c r="C99" s="3" t="s">
        <v>7293</v>
      </c>
      <c r="D99" s="10">
        <v>2500</v>
      </c>
      <c r="E99" s="22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3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60" x14ac:dyDescent="0.25">
      <c r="A100" s="3">
        <v>3184</v>
      </c>
      <c r="B100" s="12" t="s">
        <v>3184</v>
      </c>
      <c r="C100" s="3" t="s">
        <v>7294</v>
      </c>
      <c r="D100" s="10">
        <v>4300</v>
      </c>
      <c r="E100" s="22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3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90" x14ac:dyDescent="0.25">
      <c r="A101" s="3">
        <v>3187</v>
      </c>
      <c r="B101" s="12" t="s">
        <v>3187</v>
      </c>
      <c r="C101" s="3" t="s">
        <v>7297</v>
      </c>
      <c r="D101" s="10">
        <v>15000</v>
      </c>
      <c r="E101" s="22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3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75" x14ac:dyDescent="0.25">
      <c r="A102" s="3">
        <v>3208</v>
      </c>
      <c r="B102" s="12" t="s">
        <v>3208</v>
      </c>
      <c r="C102" s="3" t="s">
        <v>7318</v>
      </c>
      <c r="D102" s="10">
        <v>5000</v>
      </c>
      <c r="E102" s="22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3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75" x14ac:dyDescent="0.25">
      <c r="A103" s="3">
        <v>3209</v>
      </c>
      <c r="B103" s="12" t="s">
        <v>3209</v>
      </c>
      <c r="C103" s="3" t="s">
        <v>7319</v>
      </c>
      <c r="D103" s="10">
        <v>9500</v>
      </c>
      <c r="E103" s="22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3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75" x14ac:dyDescent="0.25">
      <c r="A104" s="3">
        <v>3210</v>
      </c>
      <c r="B104" s="12" t="s">
        <v>3210</v>
      </c>
      <c r="C104" s="3" t="s">
        <v>7320</v>
      </c>
      <c r="D104" s="10">
        <v>3000</v>
      </c>
      <c r="E104" s="22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3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75" x14ac:dyDescent="0.25">
      <c r="A105" s="3">
        <v>3211</v>
      </c>
      <c r="B105" s="12" t="s">
        <v>3211</v>
      </c>
      <c r="C105" s="3" t="s">
        <v>7321</v>
      </c>
      <c r="D105" s="10">
        <v>23000</v>
      </c>
      <c r="E105" s="22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3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45" x14ac:dyDescent="0.25">
      <c r="A106" s="3">
        <v>3212</v>
      </c>
      <c r="B106" s="12" t="s">
        <v>3212</v>
      </c>
      <c r="C106" s="3" t="s">
        <v>7322</v>
      </c>
      <c r="D106" s="10">
        <v>4000</v>
      </c>
      <c r="E106" s="22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3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90" x14ac:dyDescent="0.25">
      <c r="A107" s="3">
        <v>3215</v>
      </c>
      <c r="B107" s="12" t="s">
        <v>3215</v>
      </c>
      <c r="C107" s="3" t="s">
        <v>7325</v>
      </c>
      <c r="D107" s="10">
        <v>35000</v>
      </c>
      <c r="E107" s="22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3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60" x14ac:dyDescent="0.25">
      <c r="A108" s="3">
        <v>3217</v>
      </c>
      <c r="B108" s="12" t="s">
        <v>3217</v>
      </c>
      <c r="C108" s="3" t="s">
        <v>7327</v>
      </c>
      <c r="D108" s="10">
        <v>4500</v>
      </c>
      <c r="E108" s="22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3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60" x14ac:dyDescent="0.25">
      <c r="A109" s="3">
        <v>3219</v>
      </c>
      <c r="B109" s="12" t="s">
        <v>3219</v>
      </c>
      <c r="C109" s="3" t="s">
        <v>7329</v>
      </c>
      <c r="D109" s="10">
        <v>20000</v>
      </c>
      <c r="E109" s="22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3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45" x14ac:dyDescent="0.25">
      <c r="A110" s="3">
        <v>3220</v>
      </c>
      <c r="B110" s="12" t="s">
        <v>3220</v>
      </c>
      <c r="C110" s="3" t="s">
        <v>7330</v>
      </c>
      <c r="D110" s="10">
        <v>15000</v>
      </c>
      <c r="E110" s="22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3" t="s">
        <v>8315</v>
      </c>
      <c r="R110" s="3" t="s">
        <v>8316</v>
      </c>
      <c r="S110" s="4">
        <v>42772.833379629628</v>
      </c>
      <c r="T110" s="4">
        <v>42806.875</v>
      </c>
    </row>
    <row r="111" spans="1:20" ht="60" x14ac:dyDescent="0.25">
      <c r="A111" s="3">
        <v>3222</v>
      </c>
      <c r="B111" s="12" t="s">
        <v>3222</v>
      </c>
      <c r="C111" s="3" t="s">
        <v>7332</v>
      </c>
      <c r="D111" s="10">
        <v>2500</v>
      </c>
      <c r="E111" s="22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3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45" x14ac:dyDescent="0.25">
      <c r="A112" s="3">
        <v>3223</v>
      </c>
      <c r="B112" s="12" t="s">
        <v>3223</v>
      </c>
      <c r="C112" s="3" t="s">
        <v>7333</v>
      </c>
      <c r="D112" s="10">
        <v>3100</v>
      </c>
      <c r="E112" s="22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3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75" x14ac:dyDescent="0.25">
      <c r="A113" s="3">
        <v>3224</v>
      </c>
      <c r="B113" s="12" t="s">
        <v>3224</v>
      </c>
      <c r="C113" s="3" t="s">
        <v>7334</v>
      </c>
      <c r="D113" s="10">
        <v>30000</v>
      </c>
      <c r="E113" s="22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3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75" x14ac:dyDescent="0.25">
      <c r="A114" s="3">
        <v>3225</v>
      </c>
      <c r="B114" s="12" t="s">
        <v>3225</v>
      </c>
      <c r="C114" s="3" t="s">
        <v>7335</v>
      </c>
      <c r="D114" s="10">
        <v>2000</v>
      </c>
      <c r="E114" s="22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3" t="s">
        <v>8315</v>
      </c>
      <c r="R114" s="3" t="s">
        <v>8316</v>
      </c>
      <c r="S114" s="4">
        <v>42503.559467592597</v>
      </c>
      <c r="T114" s="4">
        <v>42524.875</v>
      </c>
    </row>
    <row r="115" spans="1:20" ht="45" x14ac:dyDescent="0.25">
      <c r="A115" s="3">
        <v>3228</v>
      </c>
      <c r="B115" s="12" t="s">
        <v>3228</v>
      </c>
      <c r="C115" s="3" t="s">
        <v>7338</v>
      </c>
      <c r="D115" s="10">
        <v>7000</v>
      </c>
      <c r="E115" s="22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3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60" x14ac:dyDescent="0.25">
      <c r="A116" s="3">
        <v>3229</v>
      </c>
      <c r="B116" s="12" t="s">
        <v>3229</v>
      </c>
      <c r="C116" s="3" t="s">
        <v>7339</v>
      </c>
      <c r="D116" s="10">
        <v>20000</v>
      </c>
      <c r="E116" s="22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3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90" x14ac:dyDescent="0.25">
      <c r="A117" s="3">
        <v>3230</v>
      </c>
      <c r="B117" s="12" t="s">
        <v>3230</v>
      </c>
      <c r="C117" s="3" t="s">
        <v>7340</v>
      </c>
      <c r="D117" s="10">
        <v>2600</v>
      </c>
      <c r="E117" s="22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3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75" x14ac:dyDescent="0.25">
      <c r="A118" s="3">
        <v>3231</v>
      </c>
      <c r="B118" s="12" t="s">
        <v>3231</v>
      </c>
      <c r="C118" s="3" t="s">
        <v>7341</v>
      </c>
      <c r="D118" s="10">
        <v>1000</v>
      </c>
      <c r="E118" s="22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3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75" x14ac:dyDescent="0.25">
      <c r="A119" s="3">
        <v>3232</v>
      </c>
      <c r="B119" s="12" t="s">
        <v>3232</v>
      </c>
      <c r="C119" s="3" t="s">
        <v>7342</v>
      </c>
      <c r="D119" s="10">
        <v>1000</v>
      </c>
      <c r="E119" s="22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3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75" x14ac:dyDescent="0.25">
      <c r="A120" s="3">
        <v>3233</v>
      </c>
      <c r="B120" s="12" t="s">
        <v>3233</v>
      </c>
      <c r="C120" s="3" t="s">
        <v>7343</v>
      </c>
      <c r="D120" s="10">
        <v>5000</v>
      </c>
      <c r="E120" s="22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3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90" x14ac:dyDescent="0.25">
      <c r="A121" s="3">
        <v>3235</v>
      </c>
      <c r="B121" s="12" t="s">
        <v>3235</v>
      </c>
      <c r="C121" s="3" t="s">
        <v>7345</v>
      </c>
      <c r="D121" s="10">
        <v>15000</v>
      </c>
      <c r="E121" s="22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3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90" x14ac:dyDescent="0.25">
      <c r="A122" s="3">
        <v>3236</v>
      </c>
      <c r="B122" s="12" t="s">
        <v>3236</v>
      </c>
      <c r="C122" s="3" t="s">
        <v>7346</v>
      </c>
      <c r="D122" s="10">
        <v>20000</v>
      </c>
      <c r="E122" s="22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3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45" x14ac:dyDescent="0.25">
      <c r="A123" s="3">
        <v>3237</v>
      </c>
      <c r="B123" s="12" t="s">
        <v>3237</v>
      </c>
      <c r="C123" s="3" t="s">
        <v>7347</v>
      </c>
      <c r="D123" s="10">
        <v>35000</v>
      </c>
      <c r="E123" s="22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3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90" x14ac:dyDescent="0.25">
      <c r="A124" s="3">
        <v>3241</v>
      </c>
      <c r="B124" s="12" t="s">
        <v>3241</v>
      </c>
      <c r="C124" s="3" t="s">
        <v>7351</v>
      </c>
      <c r="D124" s="10">
        <v>8500</v>
      </c>
      <c r="E124" s="22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3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45" x14ac:dyDescent="0.25">
      <c r="A125" s="3">
        <v>3242</v>
      </c>
      <c r="B125" s="12" t="s">
        <v>3242</v>
      </c>
      <c r="C125" s="3" t="s">
        <v>7352</v>
      </c>
      <c r="D125" s="10">
        <v>10000</v>
      </c>
      <c r="E125" s="22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3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75" x14ac:dyDescent="0.25">
      <c r="A126" s="3">
        <v>3243</v>
      </c>
      <c r="B126" s="12" t="s">
        <v>3243</v>
      </c>
      <c r="C126" s="3" t="s">
        <v>7353</v>
      </c>
      <c r="D126" s="10">
        <v>8000</v>
      </c>
      <c r="E126" s="22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3" t="s">
        <v>8315</v>
      </c>
      <c r="R126" s="3" t="s">
        <v>8316</v>
      </c>
      <c r="S126" s="4">
        <v>42262.096782407403</v>
      </c>
      <c r="T126" s="4">
        <v>42286</v>
      </c>
    </row>
    <row r="127" spans="1:20" ht="75" x14ac:dyDescent="0.25">
      <c r="A127" s="3">
        <v>3245</v>
      </c>
      <c r="B127" s="12" t="s">
        <v>3245</v>
      </c>
      <c r="C127" s="3" t="s">
        <v>7355</v>
      </c>
      <c r="D127" s="10">
        <v>21000</v>
      </c>
      <c r="E127" s="22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3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75" x14ac:dyDescent="0.25">
      <c r="A128" s="3">
        <v>3246</v>
      </c>
      <c r="B128" s="12" t="s">
        <v>3246</v>
      </c>
      <c r="C128" s="3" t="s">
        <v>7356</v>
      </c>
      <c r="D128" s="10">
        <v>10000</v>
      </c>
      <c r="E128" s="22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3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45" x14ac:dyDescent="0.25">
      <c r="A129" s="3">
        <v>3248</v>
      </c>
      <c r="B129" s="12" t="s">
        <v>3248</v>
      </c>
      <c r="C129" s="3" t="s">
        <v>7358</v>
      </c>
      <c r="D129" s="10">
        <v>12000</v>
      </c>
      <c r="E129" s="22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3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75" x14ac:dyDescent="0.25">
      <c r="A130" s="3">
        <v>3249</v>
      </c>
      <c r="B130" s="12" t="s">
        <v>3249</v>
      </c>
      <c r="C130" s="3" t="s">
        <v>7359</v>
      </c>
      <c r="D130" s="10">
        <v>5500</v>
      </c>
      <c r="E130" s="22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3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90" x14ac:dyDescent="0.25">
      <c r="A131" s="3">
        <v>3250</v>
      </c>
      <c r="B131" s="12" t="s">
        <v>3250</v>
      </c>
      <c r="C131" s="3" t="s">
        <v>7360</v>
      </c>
      <c r="D131" s="10">
        <v>25000</v>
      </c>
      <c r="E131" s="22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3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90" x14ac:dyDescent="0.25">
      <c r="A132" s="3">
        <v>3251</v>
      </c>
      <c r="B132" s="12" t="s">
        <v>3251</v>
      </c>
      <c r="C132" s="3" t="s">
        <v>7361</v>
      </c>
      <c r="D132" s="10">
        <v>1500</v>
      </c>
      <c r="E132" s="22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3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5" x14ac:dyDescent="0.25">
      <c r="A133" s="3">
        <v>3253</v>
      </c>
      <c r="B133" s="12" t="s">
        <v>3253</v>
      </c>
      <c r="C133" s="3" t="s">
        <v>7363</v>
      </c>
      <c r="D133" s="10">
        <v>20000</v>
      </c>
      <c r="E133" s="22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3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60" x14ac:dyDescent="0.25">
      <c r="A134" s="3">
        <v>3256</v>
      </c>
      <c r="B134" s="12" t="s">
        <v>3256</v>
      </c>
      <c r="C134" s="3" t="s">
        <v>7366</v>
      </c>
      <c r="D134" s="10">
        <v>10000</v>
      </c>
      <c r="E134" s="22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3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60" x14ac:dyDescent="0.25">
      <c r="A135" s="3">
        <v>3258</v>
      </c>
      <c r="B135" s="12" t="s">
        <v>3258</v>
      </c>
      <c r="C135" s="3" t="s">
        <v>7368</v>
      </c>
      <c r="D135" s="10">
        <v>7000</v>
      </c>
      <c r="E135" s="22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3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75" x14ac:dyDescent="0.25">
      <c r="A136" s="3">
        <v>3259</v>
      </c>
      <c r="B136" s="12" t="s">
        <v>3259</v>
      </c>
      <c r="C136" s="3" t="s">
        <v>7369</v>
      </c>
      <c r="D136" s="10">
        <v>23000</v>
      </c>
      <c r="E136" s="22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3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75" x14ac:dyDescent="0.25">
      <c r="A137" s="3">
        <v>3260</v>
      </c>
      <c r="B137" s="12" t="s">
        <v>3260</v>
      </c>
      <c r="C137" s="3" t="s">
        <v>7370</v>
      </c>
      <c r="D137" s="10">
        <v>5000</v>
      </c>
      <c r="E137" s="22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3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75" x14ac:dyDescent="0.25">
      <c r="A138" s="3">
        <v>3261</v>
      </c>
      <c r="B138" s="12" t="s">
        <v>3261</v>
      </c>
      <c r="C138" s="3" t="s">
        <v>7371</v>
      </c>
      <c r="D138" s="10">
        <v>3300</v>
      </c>
      <c r="E138" s="22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3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45" x14ac:dyDescent="0.25">
      <c r="A139" s="3">
        <v>3262</v>
      </c>
      <c r="B139" s="12" t="s">
        <v>3262</v>
      </c>
      <c r="C139" s="3" t="s">
        <v>7372</v>
      </c>
      <c r="D139" s="10">
        <v>12200</v>
      </c>
      <c r="E139" s="22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3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60" x14ac:dyDescent="0.25">
      <c r="A140" s="3">
        <v>3263</v>
      </c>
      <c r="B140" s="12" t="s">
        <v>3263</v>
      </c>
      <c r="C140" s="3" t="s">
        <v>7373</v>
      </c>
      <c r="D140" s="10">
        <v>2500</v>
      </c>
      <c r="E140" s="22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3" t="s">
        <v>8315</v>
      </c>
      <c r="R140" s="3" t="s">
        <v>8316</v>
      </c>
      <c r="S140" s="4">
        <v>42284.516064814816</v>
      </c>
      <c r="T140" s="4">
        <v>42307.875</v>
      </c>
    </row>
    <row r="141" spans="1:20" ht="45" x14ac:dyDescent="0.25">
      <c r="A141" s="3">
        <v>3264</v>
      </c>
      <c r="B141" s="12" t="s">
        <v>3264</v>
      </c>
      <c r="C141" s="3" t="s">
        <v>7374</v>
      </c>
      <c r="D141" s="10">
        <v>2500</v>
      </c>
      <c r="E141" s="22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3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75" x14ac:dyDescent="0.25">
      <c r="A142" s="3">
        <v>3266</v>
      </c>
      <c r="B142" s="12" t="s">
        <v>3266</v>
      </c>
      <c r="C142" s="3" t="s">
        <v>7376</v>
      </c>
      <c r="D142" s="10">
        <v>6000</v>
      </c>
      <c r="E142" s="22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3" t="s">
        <v>8315</v>
      </c>
      <c r="R142" s="3" t="s">
        <v>8316</v>
      </c>
      <c r="S142" s="4">
        <v>42136.536134259266</v>
      </c>
      <c r="T142" s="4">
        <v>42167.875</v>
      </c>
    </row>
    <row r="143" spans="1:20" ht="75" x14ac:dyDescent="0.25">
      <c r="A143" s="3">
        <v>3267</v>
      </c>
      <c r="B143" s="12" t="s">
        <v>3267</v>
      </c>
      <c r="C143" s="3" t="s">
        <v>7377</v>
      </c>
      <c r="D143" s="10">
        <v>15000</v>
      </c>
      <c r="E143" s="22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3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75" x14ac:dyDescent="0.25">
      <c r="A144" s="3">
        <v>3268</v>
      </c>
      <c r="B144" s="12" t="s">
        <v>3268</v>
      </c>
      <c r="C144" s="3" t="s">
        <v>7378</v>
      </c>
      <c r="D144" s="10">
        <v>2000</v>
      </c>
      <c r="E144" s="22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3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75" x14ac:dyDescent="0.25">
      <c r="A145" s="3">
        <v>3272</v>
      </c>
      <c r="B145" s="12" t="s">
        <v>3272</v>
      </c>
      <c r="C145" s="3" t="s">
        <v>7382</v>
      </c>
      <c r="D145" s="10">
        <v>10000</v>
      </c>
      <c r="E145" s="22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3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90" x14ac:dyDescent="0.25">
      <c r="A146" s="3">
        <v>3273</v>
      </c>
      <c r="B146" s="12" t="s">
        <v>3273</v>
      </c>
      <c r="C146" s="3" t="s">
        <v>7383</v>
      </c>
      <c r="D146" s="10">
        <v>4000</v>
      </c>
      <c r="E146" s="22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3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90" x14ac:dyDescent="0.25">
      <c r="A147" s="3">
        <v>3274</v>
      </c>
      <c r="B147" s="12" t="s">
        <v>3274</v>
      </c>
      <c r="C147" s="3" t="s">
        <v>7384</v>
      </c>
      <c r="D147" s="10">
        <v>15500</v>
      </c>
      <c r="E147" s="22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3" t="s">
        <v>8315</v>
      </c>
      <c r="R147" s="3" t="s">
        <v>8316</v>
      </c>
      <c r="S147" s="4">
        <v>42400.704537037032</v>
      </c>
      <c r="T147" s="4">
        <v>42444.875</v>
      </c>
    </row>
    <row r="148" spans="1:20" ht="75" x14ac:dyDescent="0.25">
      <c r="A148" s="3">
        <v>3275</v>
      </c>
      <c r="B148" s="12" t="s">
        <v>3275</v>
      </c>
      <c r="C148" s="3" t="s">
        <v>7385</v>
      </c>
      <c r="D148" s="10">
        <v>1800</v>
      </c>
      <c r="E148" s="22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3" t="s">
        <v>8315</v>
      </c>
      <c r="R148" s="3" t="s">
        <v>8316</v>
      </c>
      <c r="S148" s="4">
        <v>42017.88045138889</v>
      </c>
      <c r="T148" s="4">
        <v>42044.1875</v>
      </c>
    </row>
    <row r="149" spans="1:20" ht="90" x14ac:dyDescent="0.25">
      <c r="A149" s="3">
        <v>3279</v>
      </c>
      <c r="B149" s="12" t="s">
        <v>3279</v>
      </c>
      <c r="C149" s="3" t="s">
        <v>7389</v>
      </c>
      <c r="D149" s="10">
        <v>5800</v>
      </c>
      <c r="E149" s="22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3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90" x14ac:dyDescent="0.25">
      <c r="A150" s="3">
        <v>3280</v>
      </c>
      <c r="B150" s="12" t="s">
        <v>3280</v>
      </c>
      <c r="C150" s="3" t="s">
        <v>7390</v>
      </c>
      <c r="D150" s="10">
        <v>2000</v>
      </c>
      <c r="E150" s="22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3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60" x14ac:dyDescent="0.25">
      <c r="A151" s="3">
        <v>3281</v>
      </c>
      <c r="B151" s="12" t="s">
        <v>3281</v>
      </c>
      <c r="C151" s="3" t="s">
        <v>7391</v>
      </c>
      <c r="D151" s="10">
        <v>5000</v>
      </c>
      <c r="E151" s="22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3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90" x14ac:dyDescent="0.25">
      <c r="A152" s="3">
        <v>3282</v>
      </c>
      <c r="B152" s="12" t="s">
        <v>3282</v>
      </c>
      <c r="C152" s="3" t="s">
        <v>7392</v>
      </c>
      <c r="D152" s="10">
        <v>31000</v>
      </c>
      <c r="E152" s="22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3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75" x14ac:dyDescent="0.25">
      <c r="A153" s="3">
        <v>3284</v>
      </c>
      <c r="B153" s="12" t="s">
        <v>3284</v>
      </c>
      <c r="C153" s="3" t="s">
        <v>7394</v>
      </c>
      <c r="D153" s="10">
        <v>3000</v>
      </c>
      <c r="E153" s="22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3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30" x14ac:dyDescent="0.25">
      <c r="A154" s="3">
        <v>3285</v>
      </c>
      <c r="B154" s="12" t="s">
        <v>3285</v>
      </c>
      <c r="C154" s="3" t="s">
        <v>7395</v>
      </c>
      <c r="D154" s="10">
        <v>4999</v>
      </c>
      <c r="E154" s="22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3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75" x14ac:dyDescent="0.25">
      <c r="A155" s="3">
        <v>3286</v>
      </c>
      <c r="B155" s="12" t="s">
        <v>3286</v>
      </c>
      <c r="C155" s="3" t="s">
        <v>7396</v>
      </c>
      <c r="D155" s="10">
        <v>15000</v>
      </c>
      <c r="E155" s="22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3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75" x14ac:dyDescent="0.25">
      <c r="A156" s="3">
        <v>3291</v>
      </c>
      <c r="B156" s="12" t="s">
        <v>3291</v>
      </c>
      <c r="C156" s="3" t="s">
        <v>7401</v>
      </c>
      <c r="D156" s="10">
        <v>500</v>
      </c>
      <c r="E156" s="22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3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75" x14ac:dyDescent="0.25">
      <c r="A157" s="3">
        <v>3298</v>
      </c>
      <c r="B157" s="12" t="s">
        <v>3298</v>
      </c>
      <c r="C157" s="3" t="s">
        <v>7408</v>
      </c>
      <c r="D157" s="10">
        <v>10000</v>
      </c>
      <c r="E157" s="22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3" t="s">
        <v>8315</v>
      </c>
      <c r="R157" s="3" t="s">
        <v>8316</v>
      </c>
      <c r="S157" s="4">
        <v>42239.957962962959</v>
      </c>
      <c r="T157" s="4">
        <v>42260</v>
      </c>
    </row>
    <row r="158" spans="1:20" ht="75" x14ac:dyDescent="0.25">
      <c r="A158" s="3">
        <v>3299</v>
      </c>
      <c r="B158" s="12" t="s">
        <v>3299</v>
      </c>
      <c r="C158" s="3" t="s">
        <v>7409</v>
      </c>
      <c r="D158" s="10">
        <v>3000</v>
      </c>
      <c r="E158" s="22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3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60" x14ac:dyDescent="0.25">
      <c r="A159" s="3">
        <v>3300</v>
      </c>
      <c r="B159" s="12" t="s">
        <v>3300</v>
      </c>
      <c r="C159" s="3" t="s">
        <v>7410</v>
      </c>
      <c r="D159" s="10">
        <v>3000</v>
      </c>
      <c r="E159" s="22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3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75" x14ac:dyDescent="0.25">
      <c r="A160" s="3">
        <v>3301</v>
      </c>
      <c r="B160" s="12" t="s">
        <v>3301</v>
      </c>
      <c r="C160" s="3" t="s">
        <v>7411</v>
      </c>
      <c r="D160" s="10">
        <v>3000</v>
      </c>
      <c r="E160" s="22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3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75" x14ac:dyDescent="0.25">
      <c r="A161" s="3">
        <v>3303</v>
      </c>
      <c r="B161" s="12" t="s">
        <v>3303</v>
      </c>
      <c r="C161" s="3" t="s">
        <v>7413</v>
      </c>
      <c r="D161" s="10">
        <v>1800</v>
      </c>
      <c r="E161" s="22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3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75" x14ac:dyDescent="0.25">
      <c r="A162" s="3">
        <v>3304</v>
      </c>
      <c r="B162" s="12" t="s">
        <v>3304</v>
      </c>
      <c r="C162" s="3" t="s">
        <v>7414</v>
      </c>
      <c r="D162" s="10">
        <v>15000</v>
      </c>
      <c r="E162" s="22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3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75" x14ac:dyDescent="0.25">
      <c r="A163" s="3">
        <v>3305</v>
      </c>
      <c r="B163" s="12" t="s">
        <v>3305</v>
      </c>
      <c r="C163" s="3" t="s">
        <v>7415</v>
      </c>
      <c r="D163" s="10">
        <v>4000</v>
      </c>
      <c r="E163" s="22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3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90" x14ac:dyDescent="0.25">
      <c r="A164" s="3">
        <v>3306</v>
      </c>
      <c r="B164" s="12" t="s">
        <v>3306</v>
      </c>
      <c r="C164" s="3" t="s">
        <v>7416</v>
      </c>
      <c r="D164" s="10">
        <v>1500</v>
      </c>
      <c r="E164" s="22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3" t="s">
        <v>8315</v>
      </c>
      <c r="R164" s="3" t="s">
        <v>8316</v>
      </c>
      <c r="S164" s="4">
        <v>42493.219236111108</v>
      </c>
      <c r="T164" s="4">
        <v>42531.125</v>
      </c>
    </row>
    <row r="165" spans="1:20" ht="75" x14ac:dyDescent="0.25">
      <c r="A165" s="3">
        <v>3307</v>
      </c>
      <c r="B165" s="12" t="s">
        <v>3307</v>
      </c>
      <c r="C165" s="3" t="s">
        <v>7417</v>
      </c>
      <c r="D165" s="10">
        <v>1000</v>
      </c>
      <c r="E165" s="22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3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75" x14ac:dyDescent="0.25">
      <c r="A166" s="3">
        <v>3308</v>
      </c>
      <c r="B166" s="12" t="s">
        <v>3308</v>
      </c>
      <c r="C166" s="3" t="s">
        <v>7418</v>
      </c>
      <c r="D166" s="10">
        <v>3500</v>
      </c>
      <c r="E166" s="22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3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60" x14ac:dyDescent="0.25">
      <c r="A167" s="3">
        <v>3310</v>
      </c>
      <c r="B167" s="12" t="s">
        <v>3310</v>
      </c>
      <c r="C167" s="3" t="s">
        <v>7420</v>
      </c>
      <c r="D167" s="10">
        <v>6500</v>
      </c>
      <c r="E167" s="22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3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75" x14ac:dyDescent="0.25">
      <c r="A168" s="3">
        <v>3311</v>
      </c>
      <c r="B168" s="12" t="s">
        <v>3311</v>
      </c>
      <c r="C168" s="3" t="s">
        <v>7421</v>
      </c>
      <c r="D168" s="10">
        <v>2500</v>
      </c>
      <c r="E168" s="22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3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75" x14ac:dyDescent="0.25">
      <c r="A169" s="3">
        <v>3312</v>
      </c>
      <c r="B169" s="12" t="s">
        <v>3312</v>
      </c>
      <c r="C169" s="3" t="s">
        <v>7422</v>
      </c>
      <c r="D169" s="10">
        <v>2500</v>
      </c>
      <c r="E169" s="22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3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75" x14ac:dyDescent="0.25">
      <c r="A170" s="3">
        <v>3313</v>
      </c>
      <c r="B170" s="12" t="s">
        <v>3313</v>
      </c>
      <c r="C170" s="3" t="s">
        <v>7423</v>
      </c>
      <c r="D170" s="10">
        <v>2000</v>
      </c>
      <c r="E170" s="22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3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75" x14ac:dyDescent="0.25">
      <c r="A171" s="3">
        <v>3316</v>
      </c>
      <c r="B171" s="12" t="s">
        <v>3316</v>
      </c>
      <c r="C171" s="3" t="s">
        <v>7426</v>
      </c>
      <c r="D171" s="10">
        <v>11737</v>
      </c>
      <c r="E171" s="22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3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60" x14ac:dyDescent="0.25">
      <c r="A172" s="3">
        <v>3317</v>
      </c>
      <c r="B172" s="12" t="s">
        <v>3317</v>
      </c>
      <c r="C172" s="3" t="s">
        <v>7427</v>
      </c>
      <c r="D172" s="10">
        <v>1050</v>
      </c>
      <c r="E172" s="22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3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60" x14ac:dyDescent="0.25">
      <c r="A173" s="3">
        <v>3320</v>
      </c>
      <c r="B173" s="12" t="s">
        <v>3320</v>
      </c>
      <c r="C173" s="3" t="s">
        <v>7430</v>
      </c>
      <c r="D173" s="10">
        <v>2500</v>
      </c>
      <c r="E173" s="22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3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75" x14ac:dyDescent="0.25">
      <c r="A174" s="3">
        <v>3321</v>
      </c>
      <c r="B174" s="12" t="s">
        <v>3321</v>
      </c>
      <c r="C174" s="3" t="s">
        <v>7431</v>
      </c>
      <c r="D174" s="10">
        <v>500</v>
      </c>
      <c r="E174" s="22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3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75" x14ac:dyDescent="0.25">
      <c r="A175" s="3">
        <v>3322</v>
      </c>
      <c r="B175" s="12" t="s">
        <v>3322</v>
      </c>
      <c r="C175" s="3" t="s">
        <v>7432</v>
      </c>
      <c r="D175" s="10">
        <v>3300</v>
      </c>
      <c r="E175" s="22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3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75" x14ac:dyDescent="0.25">
      <c r="A176" s="3">
        <v>3326</v>
      </c>
      <c r="B176" s="12" t="s">
        <v>3326</v>
      </c>
      <c r="C176" s="3" t="s">
        <v>7436</v>
      </c>
      <c r="D176" s="10">
        <v>8000</v>
      </c>
      <c r="E176" s="22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3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75" x14ac:dyDescent="0.25">
      <c r="A177" s="3">
        <v>3328</v>
      </c>
      <c r="B177" s="12" t="s">
        <v>3328</v>
      </c>
      <c r="C177" s="3" t="s">
        <v>7438</v>
      </c>
      <c r="D177" s="10">
        <v>1800</v>
      </c>
      <c r="E177" s="22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3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75" x14ac:dyDescent="0.25">
      <c r="A178" s="3">
        <v>3331</v>
      </c>
      <c r="B178" s="12" t="s">
        <v>3331</v>
      </c>
      <c r="C178" s="3" t="s">
        <v>7441</v>
      </c>
      <c r="D178" s="10">
        <v>5000</v>
      </c>
      <c r="E178" s="22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3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75" x14ac:dyDescent="0.25">
      <c r="A179" s="3">
        <v>3332</v>
      </c>
      <c r="B179" s="12" t="s">
        <v>3332</v>
      </c>
      <c r="C179" s="3" t="s">
        <v>7442</v>
      </c>
      <c r="D179" s="10">
        <v>6000</v>
      </c>
      <c r="E179" s="22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3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75" x14ac:dyDescent="0.25">
      <c r="A180" s="3">
        <v>3333</v>
      </c>
      <c r="B180" s="12" t="s">
        <v>3333</v>
      </c>
      <c r="C180" s="3" t="s">
        <v>7443</v>
      </c>
      <c r="D180" s="10">
        <v>3500</v>
      </c>
      <c r="E180" s="22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3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60" x14ac:dyDescent="0.25">
      <c r="A181" s="3">
        <v>3334</v>
      </c>
      <c r="B181" s="12" t="s">
        <v>3334</v>
      </c>
      <c r="C181" s="3" t="s">
        <v>7444</v>
      </c>
      <c r="D181" s="10">
        <v>3871</v>
      </c>
      <c r="E181" s="22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3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60" x14ac:dyDescent="0.25">
      <c r="A182" s="3">
        <v>3338</v>
      </c>
      <c r="B182" s="12" t="s">
        <v>3338</v>
      </c>
      <c r="C182" s="3" t="s">
        <v>7448</v>
      </c>
      <c r="D182" s="10">
        <v>15000</v>
      </c>
      <c r="E182" s="22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3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60" x14ac:dyDescent="0.25">
      <c r="A183" s="3">
        <v>3339</v>
      </c>
      <c r="B183" s="12" t="s">
        <v>3339</v>
      </c>
      <c r="C183" s="3" t="s">
        <v>7449</v>
      </c>
      <c r="D183" s="10">
        <v>8000</v>
      </c>
      <c r="E183" s="22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3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90" x14ac:dyDescent="0.25">
      <c r="A184" s="3">
        <v>3340</v>
      </c>
      <c r="B184" s="12" t="s">
        <v>3340</v>
      </c>
      <c r="C184" s="3" t="s">
        <v>7450</v>
      </c>
      <c r="D184" s="10">
        <v>3000</v>
      </c>
      <c r="E184" s="22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3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60" x14ac:dyDescent="0.25">
      <c r="A185" s="3">
        <v>3342</v>
      </c>
      <c r="B185" s="12" t="s">
        <v>3342</v>
      </c>
      <c r="C185" s="3" t="s">
        <v>7452</v>
      </c>
      <c r="D185" s="10">
        <v>6000</v>
      </c>
      <c r="E185" s="22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3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75" x14ac:dyDescent="0.25">
      <c r="A186" s="3">
        <v>3344</v>
      </c>
      <c r="B186" s="12" t="s">
        <v>3344</v>
      </c>
      <c r="C186" s="3" t="s">
        <v>7454</v>
      </c>
      <c r="D186" s="10">
        <v>4500</v>
      </c>
      <c r="E186" s="22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3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75" x14ac:dyDescent="0.25">
      <c r="A187" s="3">
        <v>3345</v>
      </c>
      <c r="B187" s="12" t="s">
        <v>3345</v>
      </c>
      <c r="C187" s="3" t="s">
        <v>7455</v>
      </c>
      <c r="D187" s="10">
        <v>500</v>
      </c>
      <c r="E187" s="22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3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75" x14ac:dyDescent="0.25">
      <c r="A188" s="3">
        <v>3346</v>
      </c>
      <c r="B188" s="12" t="s">
        <v>3346</v>
      </c>
      <c r="C188" s="3" t="s">
        <v>7456</v>
      </c>
      <c r="D188" s="10">
        <v>1500</v>
      </c>
      <c r="E188" s="22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3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75" x14ac:dyDescent="0.25">
      <c r="A189" s="3">
        <v>3348</v>
      </c>
      <c r="B189" s="12" t="s">
        <v>3266</v>
      </c>
      <c r="C189" s="3" t="s">
        <v>7458</v>
      </c>
      <c r="D189" s="10">
        <v>5500</v>
      </c>
      <c r="E189" s="22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3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90" x14ac:dyDescent="0.25">
      <c r="A190" s="3">
        <v>3349</v>
      </c>
      <c r="B190" s="12" t="s">
        <v>3348</v>
      </c>
      <c r="C190" s="3" t="s">
        <v>7459</v>
      </c>
      <c r="D190" s="10">
        <v>1000</v>
      </c>
      <c r="E190" s="22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3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60" x14ac:dyDescent="0.25">
      <c r="A191" s="3">
        <v>3354</v>
      </c>
      <c r="B191" s="12" t="s">
        <v>3353</v>
      </c>
      <c r="C191" s="3" t="s">
        <v>7464</v>
      </c>
      <c r="D191" s="10">
        <v>3000</v>
      </c>
      <c r="E191" s="22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3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75" x14ac:dyDescent="0.25">
      <c r="A192" s="3">
        <v>3358</v>
      </c>
      <c r="B192" s="12" t="s">
        <v>3357</v>
      </c>
      <c r="C192" s="3" t="s">
        <v>7468</v>
      </c>
      <c r="D192" s="10">
        <v>10000</v>
      </c>
      <c r="E192" s="22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3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60" x14ac:dyDescent="0.25">
      <c r="A193" s="3">
        <v>3359</v>
      </c>
      <c r="B193" s="12" t="s">
        <v>3358</v>
      </c>
      <c r="C193" s="3" t="s">
        <v>7469</v>
      </c>
      <c r="D193" s="10">
        <v>4000</v>
      </c>
      <c r="E193" s="22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3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90" x14ac:dyDescent="0.25">
      <c r="A194" s="3">
        <v>3361</v>
      </c>
      <c r="B194" s="12" t="s">
        <v>3360</v>
      </c>
      <c r="C194" s="3" t="s">
        <v>7471</v>
      </c>
      <c r="D194" s="10">
        <v>5000</v>
      </c>
      <c r="E194" s="22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3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75" x14ac:dyDescent="0.25">
      <c r="A195" s="3">
        <v>3362</v>
      </c>
      <c r="B195" s="12" t="s">
        <v>3361</v>
      </c>
      <c r="C195" s="3" t="s">
        <v>7472</v>
      </c>
      <c r="D195" s="10">
        <v>500</v>
      </c>
      <c r="E195" s="22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3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75" x14ac:dyDescent="0.25">
      <c r="A196" s="3">
        <v>3363</v>
      </c>
      <c r="B196" s="12" t="s">
        <v>3362</v>
      </c>
      <c r="C196" s="3" t="s">
        <v>7473</v>
      </c>
      <c r="D196" s="10">
        <v>7750</v>
      </c>
      <c r="E196" s="22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3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75" x14ac:dyDescent="0.25">
      <c r="A197" s="3">
        <v>3365</v>
      </c>
      <c r="B197" s="12" t="s">
        <v>3364</v>
      </c>
      <c r="C197" s="3" t="s">
        <v>7475</v>
      </c>
      <c r="D197" s="10">
        <v>2500</v>
      </c>
      <c r="E197" s="22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3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75" x14ac:dyDescent="0.25">
      <c r="A198" s="3">
        <v>3366</v>
      </c>
      <c r="B198" s="12" t="s">
        <v>3365</v>
      </c>
      <c r="C198" s="3" t="s">
        <v>7476</v>
      </c>
      <c r="D198" s="10">
        <v>500</v>
      </c>
      <c r="E198" s="22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3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60" x14ac:dyDescent="0.25">
      <c r="A199" s="3">
        <v>3368</v>
      </c>
      <c r="B199" s="12" t="s">
        <v>3367</v>
      </c>
      <c r="C199" s="3" t="s">
        <v>7478</v>
      </c>
      <c r="D199" s="10">
        <v>1000</v>
      </c>
      <c r="E199" s="22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3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45" x14ac:dyDescent="0.25">
      <c r="A200" s="3">
        <v>3370</v>
      </c>
      <c r="B200" s="12" t="s">
        <v>3369</v>
      </c>
      <c r="C200" s="3" t="s">
        <v>7480</v>
      </c>
      <c r="D200" s="10">
        <v>1500</v>
      </c>
      <c r="E200" s="22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3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60" x14ac:dyDescent="0.25">
      <c r="A201" s="3">
        <v>3371</v>
      </c>
      <c r="B201" s="12" t="s">
        <v>3370</v>
      </c>
      <c r="C201" s="3" t="s">
        <v>7481</v>
      </c>
      <c r="D201" s="10">
        <v>200</v>
      </c>
      <c r="E201" s="22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3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75" x14ac:dyDescent="0.25">
      <c r="A202" s="3">
        <v>3372</v>
      </c>
      <c r="B202" s="12" t="s">
        <v>3371</v>
      </c>
      <c r="C202" s="3" t="s">
        <v>7482</v>
      </c>
      <c r="D202" s="10">
        <v>1000</v>
      </c>
      <c r="E202" s="22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3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75" x14ac:dyDescent="0.25">
      <c r="A203" s="3">
        <v>3376</v>
      </c>
      <c r="B203" s="12" t="s">
        <v>3375</v>
      </c>
      <c r="C203" s="3" t="s">
        <v>7486</v>
      </c>
      <c r="D203" s="10">
        <v>8000</v>
      </c>
      <c r="E203" s="22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3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75" x14ac:dyDescent="0.25">
      <c r="A204" s="3">
        <v>3380</v>
      </c>
      <c r="B204" s="12" t="s">
        <v>3379</v>
      </c>
      <c r="C204" s="3" t="s">
        <v>7490</v>
      </c>
      <c r="D204" s="10">
        <v>3000</v>
      </c>
      <c r="E204" s="22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3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75" x14ac:dyDescent="0.25">
      <c r="A205" s="3">
        <v>3381</v>
      </c>
      <c r="B205" s="12" t="s">
        <v>3380</v>
      </c>
      <c r="C205" s="3" t="s">
        <v>7491</v>
      </c>
      <c r="D205" s="10">
        <v>4000</v>
      </c>
      <c r="E205" s="22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3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75" x14ac:dyDescent="0.25">
      <c r="A206" s="3">
        <v>3383</v>
      </c>
      <c r="B206" s="12" t="s">
        <v>3382</v>
      </c>
      <c r="C206" s="3" t="s">
        <v>7493</v>
      </c>
      <c r="D206" s="10">
        <v>1750</v>
      </c>
      <c r="E206" s="22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3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75" x14ac:dyDescent="0.25">
      <c r="A207" s="3">
        <v>3384</v>
      </c>
      <c r="B207" s="12" t="s">
        <v>3383</v>
      </c>
      <c r="C207" s="3" t="s">
        <v>7494</v>
      </c>
      <c r="D207" s="10">
        <v>6000</v>
      </c>
      <c r="E207" s="22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3" t="s">
        <v>8315</v>
      </c>
      <c r="R207" s="3" t="s">
        <v>8316</v>
      </c>
      <c r="S207" s="4">
        <v>42292.087592592594</v>
      </c>
      <c r="T207" s="4">
        <v>42329.125</v>
      </c>
    </row>
    <row r="208" spans="1:20" ht="75" x14ac:dyDescent="0.25">
      <c r="A208" s="3">
        <v>3385</v>
      </c>
      <c r="B208" s="12" t="s">
        <v>3384</v>
      </c>
      <c r="C208" s="3" t="s">
        <v>7495</v>
      </c>
      <c r="D208" s="10">
        <v>2000</v>
      </c>
      <c r="E208" s="22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3" t="s">
        <v>8315</v>
      </c>
      <c r="R208" s="3" t="s">
        <v>8316</v>
      </c>
      <c r="S208" s="4">
        <v>41953.8675</v>
      </c>
      <c r="T208" s="4">
        <v>41983.8675</v>
      </c>
    </row>
    <row r="209" spans="1:20" ht="75" x14ac:dyDescent="0.25">
      <c r="A209" s="3">
        <v>3386</v>
      </c>
      <c r="B209" s="12" t="s">
        <v>3385</v>
      </c>
      <c r="C209" s="3" t="s">
        <v>7496</v>
      </c>
      <c r="D209" s="10">
        <v>2000</v>
      </c>
      <c r="E209" s="22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3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75" x14ac:dyDescent="0.25">
      <c r="A210" s="3">
        <v>3387</v>
      </c>
      <c r="B210" s="12" t="s">
        <v>3386</v>
      </c>
      <c r="C210" s="3" t="s">
        <v>7497</v>
      </c>
      <c r="D210" s="10">
        <v>3000</v>
      </c>
      <c r="E210" s="22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3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75" x14ac:dyDescent="0.25">
      <c r="A211" s="3">
        <v>3389</v>
      </c>
      <c r="B211" s="12" t="s">
        <v>3388</v>
      </c>
      <c r="C211" s="3" t="s">
        <v>7499</v>
      </c>
      <c r="D211" s="10">
        <v>10000</v>
      </c>
      <c r="E211" s="22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3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90" x14ac:dyDescent="0.25">
      <c r="A212" s="3">
        <v>3390</v>
      </c>
      <c r="B212" s="12" t="s">
        <v>3389</v>
      </c>
      <c r="C212" s="3" t="s">
        <v>7500</v>
      </c>
      <c r="D212" s="10">
        <v>1500</v>
      </c>
      <c r="E212" s="22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3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75" x14ac:dyDescent="0.25">
      <c r="A213" s="3">
        <v>3391</v>
      </c>
      <c r="B213" s="12" t="s">
        <v>3390</v>
      </c>
      <c r="C213" s="3" t="s">
        <v>7501</v>
      </c>
      <c r="D213" s="10">
        <v>500</v>
      </c>
      <c r="E213" s="22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3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75" x14ac:dyDescent="0.25">
      <c r="A214" s="3">
        <v>3393</v>
      </c>
      <c r="B214" s="12" t="s">
        <v>3392</v>
      </c>
      <c r="C214" s="3" t="s">
        <v>7503</v>
      </c>
      <c r="D214" s="10">
        <v>1500</v>
      </c>
      <c r="E214" s="22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3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75" x14ac:dyDescent="0.25">
      <c r="A215" s="3">
        <v>3396</v>
      </c>
      <c r="B215" s="12" t="s">
        <v>3395</v>
      </c>
      <c r="C215" s="3" t="s">
        <v>7506</v>
      </c>
      <c r="D215" s="10">
        <v>1500</v>
      </c>
      <c r="E215" s="22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3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90" x14ac:dyDescent="0.25">
      <c r="A216" s="3">
        <v>3398</v>
      </c>
      <c r="B216" s="12" t="s">
        <v>3397</v>
      </c>
      <c r="C216" s="3" t="s">
        <v>7508</v>
      </c>
      <c r="D216" s="10">
        <v>4000</v>
      </c>
      <c r="E216" s="22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3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90" x14ac:dyDescent="0.25">
      <c r="A217" s="3">
        <v>3400</v>
      </c>
      <c r="B217" s="12" t="s">
        <v>3399</v>
      </c>
      <c r="C217" s="3" t="s">
        <v>7510</v>
      </c>
      <c r="D217" s="10">
        <v>10000</v>
      </c>
      <c r="E217" s="22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3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75" x14ac:dyDescent="0.25">
      <c r="A218" s="3">
        <v>3402</v>
      </c>
      <c r="B218" s="12" t="s">
        <v>3401</v>
      </c>
      <c r="C218" s="3" t="s">
        <v>7512</v>
      </c>
      <c r="D218" s="10">
        <v>15000</v>
      </c>
      <c r="E218" s="22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3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90" x14ac:dyDescent="0.25">
      <c r="A219" s="3">
        <v>3404</v>
      </c>
      <c r="B219" s="12" t="s">
        <v>3403</v>
      </c>
      <c r="C219" s="3" t="s">
        <v>7514</v>
      </c>
      <c r="D219" s="10">
        <v>500</v>
      </c>
      <c r="E219" s="22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3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60" x14ac:dyDescent="0.25">
      <c r="A220" s="3">
        <v>3406</v>
      </c>
      <c r="B220" s="12" t="s">
        <v>3405</v>
      </c>
      <c r="C220" s="3" t="s">
        <v>7516</v>
      </c>
      <c r="D220" s="10">
        <v>10000</v>
      </c>
      <c r="E220" s="22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3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90" x14ac:dyDescent="0.25">
      <c r="A221" s="3">
        <v>3408</v>
      </c>
      <c r="B221" s="12" t="s">
        <v>3407</v>
      </c>
      <c r="C221" s="3" t="s">
        <v>7518</v>
      </c>
      <c r="D221" s="10">
        <v>500</v>
      </c>
      <c r="E221" s="22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3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75" x14ac:dyDescent="0.25">
      <c r="A222" s="3">
        <v>3410</v>
      </c>
      <c r="B222" s="12" t="s">
        <v>3409</v>
      </c>
      <c r="C222" s="3" t="s">
        <v>7520</v>
      </c>
      <c r="D222" s="10">
        <v>3000</v>
      </c>
      <c r="E222" s="22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3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75" x14ac:dyDescent="0.25">
      <c r="A223" s="3">
        <v>3411</v>
      </c>
      <c r="B223" s="12" t="s">
        <v>3410</v>
      </c>
      <c r="C223" s="3" t="s">
        <v>7521</v>
      </c>
      <c r="D223" s="10">
        <v>15000</v>
      </c>
      <c r="E223" s="22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3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90" x14ac:dyDescent="0.25">
      <c r="A224" s="3">
        <v>3413</v>
      </c>
      <c r="B224" s="12" t="s">
        <v>3412</v>
      </c>
      <c r="C224" s="3" t="s">
        <v>7523</v>
      </c>
      <c r="D224" s="10">
        <v>500</v>
      </c>
      <c r="E224" s="22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3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75" x14ac:dyDescent="0.25">
      <c r="A225" s="3">
        <v>3414</v>
      </c>
      <c r="B225" s="12" t="s">
        <v>3413</v>
      </c>
      <c r="C225" s="3" t="s">
        <v>7524</v>
      </c>
      <c r="D225" s="10">
        <v>3000</v>
      </c>
      <c r="E225" s="22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3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60" x14ac:dyDescent="0.25">
      <c r="A226" s="3">
        <v>3415</v>
      </c>
      <c r="B226" s="12" t="s">
        <v>3414</v>
      </c>
      <c r="C226" s="3" t="s">
        <v>7525</v>
      </c>
      <c r="D226" s="10">
        <v>200</v>
      </c>
      <c r="E226" s="22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3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75" x14ac:dyDescent="0.25">
      <c r="A227" s="3">
        <v>3417</v>
      </c>
      <c r="B227" s="12" t="s">
        <v>3416</v>
      </c>
      <c r="C227" s="3" t="s">
        <v>7527</v>
      </c>
      <c r="D227" s="10">
        <v>1700</v>
      </c>
      <c r="E227" s="22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3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75" x14ac:dyDescent="0.25">
      <c r="A228" s="3">
        <v>3418</v>
      </c>
      <c r="B228" s="12" t="s">
        <v>3417</v>
      </c>
      <c r="C228" s="3" t="s">
        <v>7528</v>
      </c>
      <c r="D228" s="10">
        <v>4000</v>
      </c>
      <c r="E228" s="22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3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75" x14ac:dyDescent="0.25">
      <c r="A229" s="3">
        <v>3421</v>
      </c>
      <c r="B229" s="12" t="s">
        <v>3420</v>
      </c>
      <c r="C229" s="3" t="s">
        <v>7531</v>
      </c>
      <c r="D229" s="10">
        <v>10000</v>
      </c>
      <c r="E229" s="22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3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60" x14ac:dyDescent="0.25">
      <c r="A230" s="3">
        <v>3423</v>
      </c>
      <c r="B230" s="12" t="s">
        <v>3422</v>
      </c>
      <c r="C230" s="3" t="s">
        <v>7533</v>
      </c>
      <c r="D230" s="10">
        <v>250</v>
      </c>
      <c r="E230" s="22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3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75" x14ac:dyDescent="0.25">
      <c r="A231" s="3">
        <v>3424</v>
      </c>
      <c r="B231" s="12" t="s">
        <v>3423</v>
      </c>
      <c r="C231" s="3" t="s">
        <v>7534</v>
      </c>
      <c r="D231" s="10">
        <v>6000</v>
      </c>
      <c r="E231" s="22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3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90" x14ac:dyDescent="0.25">
      <c r="A232" s="3">
        <v>3425</v>
      </c>
      <c r="B232" s="12" t="s">
        <v>3424</v>
      </c>
      <c r="C232" s="3" t="s">
        <v>7535</v>
      </c>
      <c r="D232" s="10">
        <v>30000</v>
      </c>
      <c r="E232" s="22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3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75" x14ac:dyDescent="0.25">
      <c r="A233" s="3">
        <v>3426</v>
      </c>
      <c r="B233" s="12" t="s">
        <v>3425</v>
      </c>
      <c r="C233" s="3" t="s">
        <v>7536</v>
      </c>
      <c r="D233" s="10">
        <v>3750</v>
      </c>
      <c r="E233" s="22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3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75" x14ac:dyDescent="0.25">
      <c r="A234" s="3">
        <v>3431</v>
      </c>
      <c r="B234" s="12" t="s">
        <v>3430</v>
      </c>
      <c r="C234" s="3" t="s">
        <v>7541</v>
      </c>
      <c r="D234" s="10">
        <v>2000</v>
      </c>
      <c r="E234" s="22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3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75" x14ac:dyDescent="0.25">
      <c r="A235" s="3">
        <v>3432</v>
      </c>
      <c r="B235" s="12" t="s">
        <v>3431</v>
      </c>
      <c r="C235" s="3" t="s">
        <v>7542</v>
      </c>
      <c r="D235" s="10">
        <v>2000</v>
      </c>
      <c r="E235" s="22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3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60" x14ac:dyDescent="0.25">
      <c r="A236" s="3">
        <v>3433</v>
      </c>
      <c r="B236" s="12" t="s">
        <v>3432</v>
      </c>
      <c r="C236" s="3" t="s">
        <v>7543</v>
      </c>
      <c r="D236" s="10">
        <v>9500</v>
      </c>
      <c r="E236" s="22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3" t="s">
        <v>8315</v>
      </c>
      <c r="R236" s="3" t="s">
        <v>8316</v>
      </c>
      <c r="S236" s="4">
        <v>41776.063136574077</v>
      </c>
      <c r="T236" s="4">
        <v>41807.125</v>
      </c>
    </row>
    <row r="237" spans="1:20" ht="90" x14ac:dyDescent="0.25">
      <c r="A237" s="3">
        <v>3434</v>
      </c>
      <c r="B237" s="12" t="s">
        <v>3433</v>
      </c>
      <c r="C237" s="3" t="s">
        <v>7544</v>
      </c>
      <c r="D237" s="10">
        <v>10000</v>
      </c>
      <c r="E237" s="22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3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90" x14ac:dyDescent="0.25">
      <c r="A238" s="3">
        <v>3435</v>
      </c>
      <c r="B238" s="12" t="s">
        <v>3434</v>
      </c>
      <c r="C238" s="3" t="s">
        <v>7545</v>
      </c>
      <c r="D238" s="10">
        <v>1000</v>
      </c>
      <c r="E238" s="22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3" t="s">
        <v>8315</v>
      </c>
      <c r="R238" s="3" t="s">
        <v>8316</v>
      </c>
      <c r="S238" s="4">
        <v>42572.61681712963</v>
      </c>
      <c r="T238" s="4">
        <v>42589.125</v>
      </c>
    </row>
    <row r="239" spans="1:20" ht="75" x14ac:dyDescent="0.25">
      <c r="A239" s="3">
        <v>3436</v>
      </c>
      <c r="B239" s="12" t="s">
        <v>3435</v>
      </c>
      <c r="C239" s="3" t="s">
        <v>7546</v>
      </c>
      <c r="D239" s="10">
        <v>5000</v>
      </c>
      <c r="E239" s="22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3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90" x14ac:dyDescent="0.25">
      <c r="A240" s="3">
        <v>3437</v>
      </c>
      <c r="B240" s="12" t="s">
        <v>3436</v>
      </c>
      <c r="C240" s="3" t="s">
        <v>7547</v>
      </c>
      <c r="D240" s="10">
        <v>3000</v>
      </c>
      <c r="E240" s="22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3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45" x14ac:dyDescent="0.25">
      <c r="A241" s="3">
        <v>3439</v>
      </c>
      <c r="B241" s="12" t="s">
        <v>3438</v>
      </c>
      <c r="C241" s="3" t="s">
        <v>7549</v>
      </c>
      <c r="D241" s="10">
        <v>1200</v>
      </c>
      <c r="E241" s="22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3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90" x14ac:dyDescent="0.25">
      <c r="A242" s="3">
        <v>3440</v>
      </c>
      <c r="B242" s="12" t="s">
        <v>3439</v>
      </c>
      <c r="C242" s="3" t="s">
        <v>7550</v>
      </c>
      <c r="D242" s="10">
        <v>5000</v>
      </c>
      <c r="E242" s="22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3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75" x14ac:dyDescent="0.25">
      <c r="A243" s="3">
        <v>3441</v>
      </c>
      <c r="B243" s="12" t="s">
        <v>3440</v>
      </c>
      <c r="C243" s="3" t="s">
        <v>7551</v>
      </c>
      <c r="D243" s="10">
        <v>2500</v>
      </c>
      <c r="E243" s="22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3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75" x14ac:dyDescent="0.25">
      <c r="A244" s="3">
        <v>3442</v>
      </c>
      <c r="B244" s="12" t="s">
        <v>3441</v>
      </c>
      <c r="C244" s="3" t="s">
        <v>7552</v>
      </c>
      <c r="D244" s="10">
        <v>250</v>
      </c>
      <c r="E244" s="22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3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75" x14ac:dyDescent="0.25">
      <c r="A245" s="3">
        <v>3443</v>
      </c>
      <c r="B245" s="12" t="s">
        <v>3442</v>
      </c>
      <c r="C245" s="3" t="s">
        <v>7553</v>
      </c>
      <c r="D245" s="10">
        <v>1000</v>
      </c>
      <c r="E245" s="22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3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45" x14ac:dyDescent="0.25">
      <c r="A246" s="3">
        <v>3447</v>
      </c>
      <c r="B246" s="12" t="s">
        <v>3446</v>
      </c>
      <c r="C246" s="3" t="s">
        <v>7557</v>
      </c>
      <c r="D246" s="10">
        <v>1000</v>
      </c>
      <c r="E246" s="22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3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75" x14ac:dyDescent="0.25">
      <c r="A247" s="3">
        <v>3448</v>
      </c>
      <c r="B247" s="12" t="s">
        <v>3447</v>
      </c>
      <c r="C247" s="3" t="s">
        <v>7558</v>
      </c>
      <c r="D247" s="10">
        <v>2100</v>
      </c>
      <c r="E247" s="22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3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60" x14ac:dyDescent="0.25">
      <c r="A248" s="3">
        <v>3449</v>
      </c>
      <c r="B248" s="12" t="s">
        <v>3448</v>
      </c>
      <c r="C248" s="3" t="s">
        <v>7559</v>
      </c>
      <c r="D248" s="10">
        <v>800</v>
      </c>
      <c r="E248" s="22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3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75" x14ac:dyDescent="0.25">
      <c r="A249" s="3">
        <v>3451</v>
      </c>
      <c r="B249" s="12" t="s">
        <v>3450</v>
      </c>
      <c r="C249" s="3" t="s">
        <v>7561</v>
      </c>
      <c r="D249" s="10">
        <v>650</v>
      </c>
      <c r="E249" s="22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3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75" x14ac:dyDescent="0.25">
      <c r="A250" s="3">
        <v>3452</v>
      </c>
      <c r="B250" s="12" t="s">
        <v>3451</v>
      </c>
      <c r="C250" s="3" t="s">
        <v>7562</v>
      </c>
      <c r="D250" s="10">
        <v>1000</v>
      </c>
      <c r="E250" s="22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3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75" x14ac:dyDescent="0.25">
      <c r="A251" s="3">
        <v>3455</v>
      </c>
      <c r="B251" s="12" t="s">
        <v>3454</v>
      </c>
      <c r="C251" s="3" t="s">
        <v>7565</v>
      </c>
      <c r="D251" s="10">
        <v>10000</v>
      </c>
      <c r="E251" s="22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3" t="s">
        <v>8315</v>
      </c>
      <c r="R251" s="3" t="s">
        <v>8316</v>
      </c>
      <c r="S251" s="4">
        <v>42626.7503125</v>
      </c>
      <c r="T251" s="4">
        <v>42656.7503125</v>
      </c>
    </row>
    <row r="252" spans="1:20" ht="90" x14ac:dyDescent="0.25">
      <c r="A252" s="3">
        <v>3456</v>
      </c>
      <c r="B252" s="12" t="s">
        <v>3455</v>
      </c>
      <c r="C252" s="3" t="s">
        <v>7566</v>
      </c>
      <c r="D252" s="10">
        <v>3000</v>
      </c>
      <c r="E252" s="22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3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45" x14ac:dyDescent="0.25">
      <c r="A253" s="3">
        <v>3457</v>
      </c>
      <c r="B253" s="12" t="s">
        <v>3456</v>
      </c>
      <c r="C253" s="3" t="s">
        <v>7567</v>
      </c>
      <c r="D253" s="10">
        <v>2000</v>
      </c>
      <c r="E253" s="22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3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75" x14ac:dyDescent="0.25">
      <c r="A254" s="3">
        <v>3458</v>
      </c>
      <c r="B254" s="12" t="s">
        <v>3457</v>
      </c>
      <c r="C254" s="3" t="s">
        <v>7568</v>
      </c>
      <c r="D254" s="10">
        <v>978</v>
      </c>
      <c r="E254" s="22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3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75" x14ac:dyDescent="0.25">
      <c r="A255" s="3">
        <v>3461</v>
      </c>
      <c r="B255" s="12" t="s">
        <v>3460</v>
      </c>
      <c r="C255" s="3" t="s">
        <v>7571</v>
      </c>
      <c r="D255" s="10">
        <v>500</v>
      </c>
      <c r="E255" s="22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3" t="s">
        <v>8315</v>
      </c>
      <c r="R255" s="3" t="s">
        <v>8316</v>
      </c>
      <c r="S255" s="4">
        <v>42643.632858796293</v>
      </c>
      <c r="T255" s="4">
        <v>42672.125</v>
      </c>
    </row>
    <row r="256" spans="1:20" ht="75" x14ac:dyDescent="0.25">
      <c r="A256" s="3">
        <v>3462</v>
      </c>
      <c r="B256" s="12" t="s">
        <v>3461</v>
      </c>
      <c r="C256" s="3" t="s">
        <v>7572</v>
      </c>
      <c r="D256" s="10">
        <v>250</v>
      </c>
      <c r="E256" s="22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3" t="s">
        <v>8315</v>
      </c>
      <c r="R256" s="3" t="s">
        <v>8316</v>
      </c>
      <c r="S256" s="4">
        <v>42179.898472222223</v>
      </c>
      <c r="T256" s="4">
        <v>42195.75</v>
      </c>
    </row>
    <row r="257" spans="1:20" ht="90" x14ac:dyDescent="0.25">
      <c r="A257" s="3">
        <v>3464</v>
      </c>
      <c r="B257" s="12" t="s">
        <v>3463</v>
      </c>
      <c r="C257" s="3" t="s">
        <v>7574</v>
      </c>
      <c r="D257" s="10">
        <v>5000</v>
      </c>
      <c r="E257" s="22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3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60" x14ac:dyDescent="0.25">
      <c r="A258" s="3">
        <v>3466</v>
      </c>
      <c r="B258" s="12" t="s">
        <v>3465</v>
      </c>
      <c r="C258" s="3" t="s">
        <v>7576</v>
      </c>
      <c r="D258" s="10">
        <v>3500</v>
      </c>
      <c r="E258" s="22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3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30" x14ac:dyDescent="0.25">
      <c r="A259" s="3">
        <v>3467</v>
      </c>
      <c r="B259" s="12" t="s">
        <v>3466</v>
      </c>
      <c r="C259" s="3" t="s">
        <v>7577</v>
      </c>
      <c r="D259" s="10">
        <v>3000</v>
      </c>
      <c r="E259" s="22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3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60" x14ac:dyDescent="0.25">
      <c r="A260" s="3">
        <v>3468</v>
      </c>
      <c r="B260" s="12" t="s">
        <v>3467</v>
      </c>
      <c r="C260" s="3" t="s">
        <v>7578</v>
      </c>
      <c r="D260" s="10">
        <v>10000</v>
      </c>
      <c r="E260" s="22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3" t="s">
        <v>8315</v>
      </c>
      <c r="R260" s="3" t="s">
        <v>8316</v>
      </c>
      <c r="S260" s="4">
        <v>42605.765381944439</v>
      </c>
      <c r="T260" s="4">
        <v>42634.125</v>
      </c>
    </row>
    <row r="261" spans="1:20" ht="90" x14ac:dyDescent="0.25">
      <c r="A261" s="3">
        <v>3469</v>
      </c>
      <c r="B261" s="12" t="s">
        <v>3468</v>
      </c>
      <c r="C261" s="3" t="s">
        <v>7579</v>
      </c>
      <c r="D261" s="10">
        <v>2800</v>
      </c>
      <c r="E261" s="22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3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60" x14ac:dyDescent="0.25">
      <c r="A262" s="3">
        <v>3470</v>
      </c>
      <c r="B262" s="12" t="s">
        <v>3469</v>
      </c>
      <c r="C262" s="3" t="s">
        <v>7580</v>
      </c>
      <c r="D262" s="10">
        <v>250</v>
      </c>
      <c r="E262" s="22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3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75" x14ac:dyDescent="0.25">
      <c r="A263" s="3">
        <v>3472</v>
      </c>
      <c r="B263" s="12" t="s">
        <v>3471</v>
      </c>
      <c r="C263" s="3" t="s">
        <v>7582</v>
      </c>
      <c r="D263" s="10">
        <v>2000</v>
      </c>
      <c r="E263" s="22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3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75" x14ac:dyDescent="0.25">
      <c r="A264" s="3">
        <v>3473</v>
      </c>
      <c r="B264" s="12" t="s">
        <v>3472</v>
      </c>
      <c r="C264" s="3" t="s">
        <v>7583</v>
      </c>
      <c r="D264" s="10">
        <v>4900</v>
      </c>
      <c r="E264" s="22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3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75" x14ac:dyDescent="0.25">
      <c r="A265" s="3">
        <v>3476</v>
      </c>
      <c r="B265" s="12" t="s">
        <v>3475</v>
      </c>
      <c r="C265" s="3" t="s">
        <v>7586</v>
      </c>
      <c r="D265" s="10">
        <v>300</v>
      </c>
      <c r="E265" s="22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3" t="s">
        <v>8315</v>
      </c>
      <c r="R265" s="3" t="s">
        <v>8316</v>
      </c>
      <c r="S265" s="4">
        <v>41921.279976851853</v>
      </c>
      <c r="T265" s="4">
        <v>41939.125</v>
      </c>
    </row>
    <row r="266" spans="1:20" ht="75" x14ac:dyDescent="0.25">
      <c r="A266" s="3">
        <v>3477</v>
      </c>
      <c r="B266" s="12" t="s">
        <v>3476</v>
      </c>
      <c r="C266" s="3" t="s">
        <v>7587</v>
      </c>
      <c r="D266" s="10">
        <v>1800</v>
      </c>
      <c r="E266" s="22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3" t="s">
        <v>8315</v>
      </c>
      <c r="R266" s="3" t="s">
        <v>8316</v>
      </c>
      <c r="S266" s="4">
        <v>42128.736608796295</v>
      </c>
      <c r="T266" s="4">
        <v>42141.125</v>
      </c>
    </row>
    <row r="267" spans="1:20" ht="90" x14ac:dyDescent="0.25">
      <c r="A267" s="3">
        <v>3478</v>
      </c>
      <c r="B267" s="12" t="s">
        <v>3477</v>
      </c>
      <c r="C267" s="3" t="s">
        <v>7588</v>
      </c>
      <c r="D267" s="10">
        <v>2000</v>
      </c>
      <c r="E267" s="22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3" t="s">
        <v>8315</v>
      </c>
      <c r="R267" s="3" t="s">
        <v>8316</v>
      </c>
      <c r="S267" s="4">
        <v>42053.916921296302</v>
      </c>
      <c r="T267" s="4">
        <v>42079.875</v>
      </c>
    </row>
    <row r="268" spans="1:20" ht="75" x14ac:dyDescent="0.25">
      <c r="A268" s="3">
        <v>3480</v>
      </c>
      <c r="B268" s="12" t="s">
        <v>3479</v>
      </c>
      <c r="C268" s="3" t="s">
        <v>7590</v>
      </c>
      <c r="D268" s="10">
        <v>1500</v>
      </c>
      <c r="E268" s="22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3" t="s">
        <v>8315</v>
      </c>
      <c r="R268" s="3" t="s">
        <v>8316</v>
      </c>
      <c r="S268" s="4">
        <v>42171.317442129628</v>
      </c>
      <c r="T268" s="4">
        <v>42195.875</v>
      </c>
    </row>
    <row r="269" spans="1:20" ht="75" x14ac:dyDescent="0.25">
      <c r="A269" s="3">
        <v>3483</v>
      </c>
      <c r="B269" s="12" t="s">
        <v>3482</v>
      </c>
      <c r="C269" s="3" t="s">
        <v>7593</v>
      </c>
      <c r="D269" s="10">
        <v>3350</v>
      </c>
      <c r="E269" s="22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3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75" x14ac:dyDescent="0.25">
      <c r="A270" s="3">
        <v>3484</v>
      </c>
      <c r="B270" s="12" t="s">
        <v>3483</v>
      </c>
      <c r="C270" s="3" t="s">
        <v>7594</v>
      </c>
      <c r="D270" s="10">
        <v>2500</v>
      </c>
      <c r="E270" s="22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3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75" x14ac:dyDescent="0.25">
      <c r="A271" s="3">
        <v>3485</v>
      </c>
      <c r="B271" s="12" t="s">
        <v>3484</v>
      </c>
      <c r="C271" s="3" t="s">
        <v>7595</v>
      </c>
      <c r="D271" s="10">
        <v>1650</v>
      </c>
      <c r="E271" s="22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3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90" x14ac:dyDescent="0.25">
      <c r="A272" s="3">
        <v>3486</v>
      </c>
      <c r="B272" s="12" t="s">
        <v>3485</v>
      </c>
      <c r="C272" s="3" t="s">
        <v>7596</v>
      </c>
      <c r="D272" s="10">
        <v>3000</v>
      </c>
      <c r="E272" s="22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3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75" x14ac:dyDescent="0.25">
      <c r="A273" s="3">
        <v>3488</v>
      </c>
      <c r="B273" s="12" t="s">
        <v>3487</v>
      </c>
      <c r="C273" s="3" t="s">
        <v>7598</v>
      </c>
      <c r="D273" s="10">
        <v>3000</v>
      </c>
      <c r="E273" s="22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3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75" x14ac:dyDescent="0.25">
      <c r="A274" s="3">
        <v>3490</v>
      </c>
      <c r="B274" s="12" t="s">
        <v>3489</v>
      </c>
      <c r="C274" s="3" t="s">
        <v>7600</v>
      </c>
      <c r="D274" s="10">
        <v>1000</v>
      </c>
      <c r="E274" s="22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3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90" x14ac:dyDescent="0.25">
      <c r="A275" s="3">
        <v>3491</v>
      </c>
      <c r="B275" s="12" t="s">
        <v>3490</v>
      </c>
      <c r="C275" s="3" t="s">
        <v>7601</v>
      </c>
      <c r="D275" s="10">
        <v>500</v>
      </c>
      <c r="E275" s="22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3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75" x14ac:dyDescent="0.25">
      <c r="A276" s="3">
        <v>3492</v>
      </c>
      <c r="B276" s="12" t="s">
        <v>3491</v>
      </c>
      <c r="C276" s="3" t="s">
        <v>7602</v>
      </c>
      <c r="D276" s="10">
        <v>3800</v>
      </c>
      <c r="E276" s="22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3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90" x14ac:dyDescent="0.25">
      <c r="A277" s="3">
        <v>3493</v>
      </c>
      <c r="B277" s="12" t="s">
        <v>3492</v>
      </c>
      <c r="C277" s="3" t="s">
        <v>7603</v>
      </c>
      <c r="D277" s="10">
        <v>1500</v>
      </c>
      <c r="E277" s="22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3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75" x14ac:dyDescent="0.25">
      <c r="A278" s="3">
        <v>3494</v>
      </c>
      <c r="B278" s="12" t="s">
        <v>3493</v>
      </c>
      <c r="C278" s="3" t="s">
        <v>7604</v>
      </c>
      <c r="D278" s="10">
        <v>400</v>
      </c>
      <c r="E278" s="22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3" t="s">
        <v>8315</v>
      </c>
      <c r="R278" s="3" t="s">
        <v>8316</v>
      </c>
      <c r="S278" s="4">
        <v>42689.214988425927</v>
      </c>
      <c r="T278" s="4">
        <v>42700.25</v>
      </c>
    </row>
    <row r="279" spans="1:20" ht="90" x14ac:dyDescent="0.25">
      <c r="A279" s="3">
        <v>3496</v>
      </c>
      <c r="B279" s="12" t="s">
        <v>3495</v>
      </c>
      <c r="C279" s="3" t="s">
        <v>7606</v>
      </c>
      <c r="D279" s="10">
        <v>3000</v>
      </c>
      <c r="E279" s="22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3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90" x14ac:dyDescent="0.25">
      <c r="A280" s="3">
        <v>3497</v>
      </c>
      <c r="B280" s="12" t="s">
        <v>3496</v>
      </c>
      <c r="C280" s="3" t="s">
        <v>7607</v>
      </c>
      <c r="D280" s="10">
        <v>1551</v>
      </c>
      <c r="E280" s="22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3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75" x14ac:dyDescent="0.25">
      <c r="A281" s="3">
        <v>3499</v>
      </c>
      <c r="B281" s="12" t="s">
        <v>3498</v>
      </c>
      <c r="C281" s="3" t="s">
        <v>7609</v>
      </c>
      <c r="D281" s="10">
        <v>2000</v>
      </c>
      <c r="E281" s="22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3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90" x14ac:dyDescent="0.25">
      <c r="A282" s="3">
        <v>3500</v>
      </c>
      <c r="B282" s="12" t="s">
        <v>3499</v>
      </c>
      <c r="C282" s="3" t="s">
        <v>7610</v>
      </c>
      <c r="D282" s="10">
        <v>1000</v>
      </c>
      <c r="E282" s="22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3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75" x14ac:dyDescent="0.25">
      <c r="A283" s="3">
        <v>3502</v>
      </c>
      <c r="B283" s="12" t="s">
        <v>3501</v>
      </c>
      <c r="C283" s="3" t="s">
        <v>7612</v>
      </c>
      <c r="D283" s="10">
        <v>4000</v>
      </c>
      <c r="E283" s="22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3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90" x14ac:dyDescent="0.25">
      <c r="A284" s="3">
        <v>3504</v>
      </c>
      <c r="B284" s="12" t="s">
        <v>3503</v>
      </c>
      <c r="C284" s="3" t="s">
        <v>7614</v>
      </c>
      <c r="D284" s="10">
        <v>1000</v>
      </c>
      <c r="E284" s="22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3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105" x14ac:dyDescent="0.25">
      <c r="A285" s="3">
        <v>3505</v>
      </c>
      <c r="B285" s="12" t="s">
        <v>3504</v>
      </c>
      <c r="C285" s="3" t="s">
        <v>7615</v>
      </c>
      <c r="D285" s="10">
        <v>2500</v>
      </c>
      <c r="E285" s="22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3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90" x14ac:dyDescent="0.25">
      <c r="A286" s="3">
        <v>3506</v>
      </c>
      <c r="B286" s="12" t="s">
        <v>3505</v>
      </c>
      <c r="C286" s="3" t="s">
        <v>7616</v>
      </c>
      <c r="D286" s="10">
        <v>3000</v>
      </c>
      <c r="E286" s="22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3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60" x14ac:dyDescent="0.25">
      <c r="A287" s="3">
        <v>3507</v>
      </c>
      <c r="B287" s="12" t="s">
        <v>3506</v>
      </c>
      <c r="C287" s="3" t="s">
        <v>7617</v>
      </c>
      <c r="D287" s="10">
        <v>10000</v>
      </c>
      <c r="E287" s="22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3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75" x14ac:dyDescent="0.25">
      <c r="A288" s="3">
        <v>3509</v>
      </c>
      <c r="B288" s="12" t="s">
        <v>3508</v>
      </c>
      <c r="C288" s="3" t="s">
        <v>7619</v>
      </c>
      <c r="D288" s="10">
        <v>3000</v>
      </c>
      <c r="E288" s="22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3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75" x14ac:dyDescent="0.25">
      <c r="A289" s="3">
        <v>3510</v>
      </c>
      <c r="B289" s="12" t="s">
        <v>3509</v>
      </c>
      <c r="C289" s="3" t="s">
        <v>7620</v>
      </c>
      <c r="D289" s="10">
        <v>900</v>
      </c>
      <c r="E289" s="22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3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75" x14ac:dyDescent="0.25">
      <c r="A290" s="3">
        <v>3513</v>
      </c>
      <c r="B290" s="12" t="s">
        <v>3512</v>
      </c>
      <c r="C290" s="3" t="s">
        <v>7623</v>
      </c>
      <c r="D290" s="10">
        <v>2800</v>
      </c>
      <c r="E290" s="22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3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75" x14ac:dyDescent="0.25">
      <c r="A291" s="3">
        <v>3514</v>
      </c>
      <c r="B291" s="12" t="s">
        <v>3513</v>
      </c>
      <c r="C291" s="3" t="s">
        <v>7624</v>
      </c>
      <c r="D291" s="10">
        <v>500</v>
      </c>
      <c r="E291" s="22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3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75" x14ac:dyDescent="0.25">
      <c r="A292" s="3">
        <v>3515</v>
      </c>
      <c r="B292" s="12" t="s">
        <v>3514</v>
      </c>
      <c r="C292" s="3" t="s">
        <v>7625</v>
      </c>
      <c r="D292" s="10">
        <v>3000</v>
      </c>
      <c r="E292" s="22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3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75" x14ac:dyDescent="0.25">
      <c r="A293" s="3">
        <v>3516</v>
      </c>
      <c r="B293" s="12" t="s">
        <v>3515</v>
      </c>
      <c r="C293" s="3" t="s">
        <v>7626</v>
      </c>
      <c r="D293" s="10">
        <v>2500</v>
      </c>
      <c r="E293" s="22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3" t="s">
        <v>8315</v>
      </c>
      <c r="R293" s="3" t="s">
        <v>8316</v>
      </c>
      <c r="S293" s="4">
        <v>41856.010069444441</v>
      </c>
      <c r="T293" s="4">
        <v>41890.125</v>
      </c>
    </row>
    <row r="294" spans="1:20" ht="75" x14ac:dyDescent="0.25">
      <c r="A294" s="3">
        <v>3518</v>
      </c>
      <c r="B294" s="12" t="s">
        <v>3517</v>
      </c>
      <c r="C294" s="3" t="s">
        <v>7628</v>
      </c>
      <c r="D294" s="10">
        <v>1500</v>
      </c>
      <c r="E294" s="22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3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90" x14ac:dyDescent="0.25">
      <c r="A295" s="3">
        <v>3521</v>
      </c>
      <c r="B295" s="12" t="s">
        <v>3520</v>
      </c>
      <c r="C295" s="3" t="s">
        <v>7631</v>
      </c>
      <c r="D295" s="10">
        <v>350</v>
      </c>
      <c r="E295" s="22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3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90" x14ac:dyDescent="0.25">
      <c r="A296" s="3">
        <v>3524</v>
      </c>
      <c r="B296" s="12" t="s">
        <v>3523</v>
      </c>
      <c r="C296" s="3" t="s">
        <v>7634</v>
      </c>
      <c r="D296" s="10">
        <v>10000</v>
      </c>
      <c r="E296" s="22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3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75" x14ac:dyDescent="0.25">
      <c r="A297" s="3">
        <v>3525</v>
      </c>
      <c r="B297" s="12" t="s">
        <v>3524</v>
      </c>
      <c r="C297" s="3" t="s">
        <v>7635</v>
      </c>
      <c r="D297" s="10">
        <v>500</v>
      </c>
      <c r="E297" s="22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3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75" x14ac:dyDescent="0.25">
      <c r="A298" s="3">
        <v>3526</v>
      </c>
      <c r="B298" s="12" t="s">
        <v>3525</v>
      </c>
      <c r="C298" s="3" t="s">
        <v>7636</v>
      </c>
      <c r="D298" s="10">
        <v>3300</v>
      </c>
      <c r="E298" s="22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3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75" x14ac:dyDescent="0.25">
      <c r="A299" s="3">
        <v>3527</v>
      </c>
      <c r="B299" s="12" t="s">
        <v>3526</v>
      </c>
      <c r="C299" s="3" t="s">
        <v>7637</v>
      </c>
      <c r="D299" s="10">
        <v>6000</v>
      </c>
      <c r="E299" s="22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3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90" x14ac:dyDescent="0.25">
      <c r="A300" s="3">
        <v>3529</v>
      </c>
      <c r="B300" s="12" t="s">
        <v>3528</v>
      </c>
      <c r="C300" s="3" t="s">
        <v>7639</v>
      </c>
      <c r="D300" s="10">
        <v>500</v>
      </c>
      <c r="E300" s="22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3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30" x14ac:dyDescent="0.25">
      <c r="A301" s="3">
        <v>3531</v>
      </c>
      <c r="B301" s="12" t="s">
        <v>3530</v>
      </c>
      <c r="C301" s="3" t="s">
        <v>7641</v>
      </c>
      <c r="D301" s="10">
        <v>1000</v>
      </c>
      <c r="E301" s="22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3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90" x14ac:dyDescent="0.25">
      <c r="A302" s="3">
        <v>3532</v>
      </c>
      <c r="B302" s="12" t="s">
        <v>3531</v>
      </c>
      <c r="C302" s="3" t="s">
        <v>7642</v>
      </c>
      <c r="D302" s="10">
        <v>960</v>
      </c>
      <c r="E302" s="22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3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75" x14ac:dyDescent="0.25">
      <c r="A303" s="3">
        <v>3533</v>
      </c>
      <c r="B303" s="12" t="s">
        <v>3532</v>
      </c>
      <c r="C303" s="3" t="s">
        <v>7643</v>
      </c>
      <c r="D303" s="10">
        <v>500</v>
      </c>
      <c r="E303" s="22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3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60" x14ac:dyDescent="0.25">
      <c r="A304" s="3">
        <v>3534</v>
      </c>
      <c r="B304" s="12" t="s">
        <v>3533</v>
      </c>
      <c r="C304" s="3" t="s">
        <v>7644</v>
      </c>
      <c r="D304" s="10">
        <v>5000</v>
      </c>
      <c r="E304" s="22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3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75" x14ac:dyDescent="0.25">
      <c r="A305" s="3">
        <v>3539</v>
      </c>
      <c r="B305" s="12" t="s">
        <v>3538</v>
      </c>
      <c r="C305" s="3" t="s">
        <v>7649</v>
      </c>
      <c r="D305" s="10">
        <v>600</v>
      </c>
      <c r="E305" s="22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3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90" x14ac:dyDescent="0.25">
      <c r="A306" s="3">
        <v>3542</v>
      </c>
      <c r="B306" s="12" t="s">
        <v>3541</v>
      </c>
      <c r="C306" s="3" t="s">
        <v>7652</v>
      </c>
      <c r="D306" s="10">
        <v>5500</v>
      </c>
      <c r="E306" s="22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3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60" x14ac:dyDescent="0.25">
      <c r="A307" s="3">
        <v>3544</v>
      </c>
      <c r="B307" s="12" t="s">
        <v>3543</v>
      </c>
      <c r="C307" s="3" t="s">
        <v>7654</v>
      </c>
      <c r="D307" s="10">
        <v>2500</v>
      </c>
      <c r="E307" s="22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3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90" x14ac:dyDescent="0.25">
      <c r="A308" s="3">
        <v>3545</v>
      </c>
      <c r="B308" s="12" t="s">
        <v>3544</v>
      </c>
      <c r="C308" s="3" t="s">
        <v>7655</v>
      </c>
      <c r="D308" s="10">
        <v>250</v>
      </c>
      <c r="E308" s="22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3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90" x14ac:dyDescent="0.25">
      <c r="A309" s="3">
        <v>3546</v>
      </c>
      <c r="B309" s="12" t="s">
        <v>3545</v>
      </c>
      <c r="C309" s="3" t="s">
        <v>7656</v>
      </c>
      <c r="D309" s="10">
        <v>1100</v>
      </c>
      <c r="E309" s="22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3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75" x14ac:dyDescent="0.25">
      <c r="A310" s="3">
        <v>3547</v>
      </c>
      <c r="B310" s="12" t="s">
        <v>3546</v>
      </c>
      <c r="C310" s="3" t="s">
        <v>7657</v>
      </c>
      <c r="D310" s="10">
        <v>35000</v>
      </c>
      <c r="E310" s="22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3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75" x14ac:dyDescent="0.25">
      <c r="A311" s="3">
        <v>3548</v>
      </c>
      <c r="B311" s="12" t="s">
        <v>3547</v>
      </c>
      <c r="C311" s="3" t="s">
        <v>7658</v>
      </c>
      <c r="D311" s="10">
        <v>2100</v>
      </c>
      <c r="E311" s="22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3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90" x14ac:dyDescent="0.25">
      <c r="A312" s="3">
        <v>3551</v>
      </c>
      <c r="B312" s="12" t="s">
        <v>3550</v>
      </c>
      <c r="C312" s="3" t="s">
        <v>7661</v>
      </c>
      <c r="D312" s="10">
        <v>1500</v>
      </c>
      <c r="E312" s="22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3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75" x14ac:dyDescent="0.25">
      <c r="A313" s="3">
        <v>3553</v>
      </c>
      <c r="B313" s="12" t="s">
        <v>3552</v>
      </c>
      <c r="C313" s="3" t="s">
        <v>7663</v>
      </c>
      <c r="D313" s="10">
        <v>5500</v>
      </c>
      <c r="E313" s="22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3" t="s">
        <v>8315</v>
      </c>
      <c r="R313" s="3" t="s">
        <v>8316</v>
      </c>
      <c r="S313" s="4">
        <v>42196.028703703705</v>
      </c>
      <c r="T313" s="4">
        <v>42228</v>
      </c>
    </row>
    <row r="314" spans="1:20" ht="75" x14ac:dyDescent="0.25">
      <c r="A314" s="3">
        <v>3554</v>
      </c>
      <c r="B314" s="12" t="s">
        <v>3553</v>
      </c>
      <c r="C314" s="3" t="s">
        <v>7664</v>
      </c>
      <c r="D314" s="10">
        <v>5000</v>
      </c>
      <c r="E314" s="22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3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90" x14ac:dyDescent="0.25">
      <c r="A315" s="3">
        <v>3557</v>
      </c>
      <c r="B315" s="12" t="s">
        <v>3556</v>
      </c>
      <c r="C315" s="3" t="s">
        <v>7667</v>
      </c>
      <c r="D315" s="10">
        <v>100000</v>
      </c>
      <c r="E315" s="22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3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20" x14ac:dyDescent="0.25">
      <c r="A316" s="3">
        <v>3561</v>
      </c>
      <c r="B316" s="12" t="s">
        <v>3560</v>
      </c>
      <c r="C316" s="3" t="s">
        <v>7671</v>
      </c>
      <c r="D316" s="10">
        <v>2500</v>
      </c>
      <c r="E316" s="22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3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90" x14ac:dyDescent="0.25">
      <c r="A317" s="3">
        <v>3565</v>
      </c>
      <c r="B317" s="12" t="s">
        <v>3564</v>
      </c>
      <c r="C317" s="3" t="s">
        <v>7675</v>
      </c>
      <c r="D317" s="10">
        <v>900</v>
      </c>
      <c r="E317" s="22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3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75" x14ac:dyDescent="0.25">
      <c r="A318" s="3">
        <v>3568</v>
      </c>
      <c r="B318" s="12" t="s">
        <v>3567</v>
      </c>
      <c r="C318" s="3" t="s">
        <v>7678</v>
      </c>
      <c r="D318" s="10">
        <v>1000</v>
      </c>
      <c r="E318" s="22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3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90" x14ac:dyDescent="0.25">
      <c r="A319" s="3">
        <v>3569</v>
      </c>
      <c r="B319" s="12" t="s">
        <v>3568</v>
      </c>
      <c r="C319" s="3" t="s">
        <v>7679</v>
      </c>
      <c r="D319" s="10">
        <v>5000</v>
      </c>
      <c r="E319" s="22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3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60" x14ac:dyDescent="0.25">
      <c r="A320" s="3">
        <v>3570</v>
      </c>
      <c r="B320" s="12" t="s">
        <v>3569</v>
      </c>
      <c r="C320" s="3" t="s">
        <v>7680</v>
      </c>
      <c r="D320" s="10">
        <v>2000</v>
      </c>
      <c r="E320" s="22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3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75" x14ac:dyDescent="0.25">
      <c r="A321" s="3">
        <v>3574</v>
      </c>
      <c r="B321" s="12" t="s">
        <v>3573</v>
      </c>
      <c r="C321" s="3" t="s">
        <v>7684</v>
      </c>
      <c r="D321" s="10">
        <v>5800</v>
      </c>
      <c r="E321" s="22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3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75" x14ac:dyDescent="0.25">
      <c r="A322" s="3">
        <v>3575</v>
      </c>
      <c r="B322" s="12" t="s">
        <v>3574</v>
      </c>
      <c r="C322" s="3" t="s">
        <v>7685</v>
      </c>
      <c r="D322" s="10">
        <v>10000</v>
      </c>
      <c r="E322" s="22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3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75" x14ac:dyDescent="0.25">
      <c r="A323" s="3">
        <v>3576</v>
      </c>
      <c r="B323" s="12" t="s">
        <v>3575</v>
      </c>
      <c r="C323" s="3" t="s">
        <v>7686</v>
      </c>
      <c r="D323" s="10">
        <v>100</v>
      </c>
      <c r="E323" s="22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3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75" x14ac:dyDescent="0.25">
      <c r="A324" s="3">
        <v>3577</v>
      </c>
      <c r="B324" s="12" t="s">
        <v>3576</v>
      </c>
      <c r="C324" s="3" t="s">
        <v>7687</v>
      </c>
      <c r="D324" s="10">
        <v>600</v>
      </c>
      <c r="E324" s="22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3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75" x14ac:dyDescent="0.25">
      <c r="A325" s="3">
        <v>3580</v>
      </c>
      <c r="B325" s="12" t="s">
        <v>3579</v>
      </c>
      <c r="C325" s="3" t="s">
        <v>7690</v>
      </c>
      <c r="D325" s="10">
        <v>900</v>
      </c>
      <c r="E325" s="22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3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75" x14ac:dyDescent="0.25">
      <c r="A326" s="3">
        <v>3582</v>
      </c>
      <c r="B326" s="12" t="s">
        <v>3581</v>
      </c>
      <c r="C326" s="3" t="s">
        <v>7692</v>
      </c>
      <c r="D326" s="10">
        <v>1000</v>
      </c>
      <c r="E326" s="22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3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75" x14ac:dyDescent="0.25">
      <c r="A327" s="3">
        <v>3583</v>
      </c>
      <c r="B327" s="12" t="s">
        <v>3582</v>
      </c>
      <c r="C327" s="3" t="s">
        <v>7693</v>
      </c>
      <c r="D327" s="10">
        <v>3000</v>
      </c>
      <c r="E327" s="22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3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75" x14ac:dyDescent="0.25">
      <c r="A328" s="3">
        <v>3585</v>
      </c>
      <c r="B328" s="12" t="s">
        <v>3584</v>
      </c>
      <c r="C328" s="3" t="s">
        <v>7695</v>
      </c>
      <c r="D328" s="10">
        <v>3400</v>
      </c>
      <c r="E328" s="22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3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30" x14ac:dyDescent="0.25">
      <c r="A329" s="3">
        <v>3586</v>
      </c>
      <c r="B329" s="12" t="s">
        <v>3585</v>
      </c>
      <c r="C329" s="3" t="s">
        <v>7696</v>
      </c>
      <c r="D329" s="10">
        <v>7500</v>
      </c>
      <c r="E329" s="22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3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90" x14ac:dyDescent="0.25">
      <c r="A330" s="3">
        <v>3589</v>
      </c>
      <c r="B330" s="12" t="s">
        <v>3588</v>
      </c>
      <c r="C330" s="3" t="s">
        <v>7699</v>
      </c>
      <c r="D330" s="10">
        <v>4000</v>
      </c>
      <c r="E330" s="22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3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75" x14ac:dyDescent="0.25">
      <c r="A331" s="3">
        <v>3591</v>
      </c>
      <c r="B331" s="12" t="s">
        <v>3590</v>
      </c>
      <c r="C331" s="3" t="s">
        <v>7701</v>
      </c>
      <c r="D331" s="10">
        <v>700</v>
      </c>
      <c r="E331" s="22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3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75" x14ac:dyDescent="0.25">
      <c r="A332" s="3">
        <v>3592</v>
      </c>
      <c r="B332" s="12" t="s">
        <v>3591</v>
      </c>
      <c r="C332" s="3" t="s">
        <v>7702</v>
      </c>
      <c r="D332" s="10">
        <v>2000</v>
      </c>
      <c r="E332" s="22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3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60" x14ac:dyDescent="0.25">
      <c r="A333" s="3">
        <v>3593</v>
      </c>
      <c r="B333" s="12" t="s">
        <v>3592</v>
      </c>
      <c r="C333" s="3" t="s">
        <v>7703</v>
      </c>
      <c r="D333" s="10">
        <v>3000</v>
      </c>
      <c r="E333" s="22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3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75" x14ac:dyDescent="0.25">
      <c r="A334" s="3">
        <v>3594</v>
      </c>
      <c r="B334" s="12" t="s">
        <v>3593</v>
      </c>
      <c r="C334" s="3" t="s">
        <v>7704</v>
      </c>
      <c r="D334" s="10">
        <v>1600</v>
      </c>
      <c r="E334" s="22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3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45" x14ac:dyDescent="0.25">
      <c r="A335" s="3">
        <v>3595</v>
      </c>
      <c r="B335" s="12" t="s">
        <v>3594</v>
      </c>
      <c r="C335" s="3" t="s">
        <v>7705</v>
      </c>
      <c r="D335" s="10">
        <v>2600</v>
      </c>
      <c r="E335" s="22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3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45" x14ac:dyDescent="0.25">
      <c r="A336" s="3">
        <v>3597</v>
      </c>
      <c r="B336" s="12" t="s">
        <v>3596</v>
      </c>
      <c r="C336" s="3" t="s">
        <v>7707</v>
      </c>
      <c r="D336" s="10">
        <v>2500</v>
      </c>
      <c r="E336" s="22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3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60" x14ac:dyDescent="0.25">
      <c r="A337" s="3">
        <v>3598</v>
      </c>
      <c r="B337" s="12" t="s">
        <v>3597</v>
      </c>
      <c r="C337" s="3" t="s">
        <v>7708</v>
      </c>
      <c r="D337" s="10">
        <v>1000</v>
      </c>
      <c r="E337" s="22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3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75" x14ac:dyDescent="0.25">
      <c r="A338" s="3">
        <v>3599</v>
      </c>
      <c r="B338" s="12" t="s">
        <v>3598</v>
      </c>
      <c r="C338" s="3" t="s">
        <v>7709</v>
      </c>
      <c r="D338" s="10">
        <v>500</v>
      </c>
      <c r="E338" s="22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3" t="s">
        <v>8315</v>
      </c>
      <c r="R338" s="3" t="s">
        <v>8316</v>
      </c>
      <c r="S338" s="4">
        <v>42220.79487268519</v>
      </c>
      <c r="T338" s="4">
        <v>42246</v>
      </c>
    </row>
    <row r="339" spans="1:20" ht="45" x14ac:dyDescent="0.25">
      <c r="A339" s="3">
        <v>3600</v>
      </c>
      <c r="B339" s="12" t="s">
        <v>3599</v>
      </c>
      <c r="C339" s="3" t="s">
        <v>7710</v>
      </c>
      <c r="D339" s="10">
        <v>10</v>
      </c>
      <c r="E339" s="22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3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90" x14ac:dyDescent="0.25">
      <c r="A340" s="3">
        <v>3602</v>
      </c>
      <c r="B340" s="12" t="s">
        <v>3601</v>
      </c>
      <c r="C340" s="3" t="s">
        <v>7712</v>
      </c>
      <c r="D340" s="10">
        <v>4000</v>
      </c>
      <c r="E340" s="22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3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75" x14ac:dyDescent="0.25">
      <c r="A341" s="3">
        <v>3603</v>
      </c>
      <c r="B341" s="12" t="s">
        <v>3602</v>
      </c>
      <c r="C341" s="3" t="s">
        <v>7713</v>
      </c>
      <c r="D341" s="10">
        <v>1500</v>
      </c>
      <c r="E341" s="22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3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90" x14ac:dyDescent="0.25">
      <c r="A342" s="3">
        <v>3604</v>
      </c>
      <c r="B342" s="12" t="s">
        <v>3603</v>
      </c>
      <c r="C342" s="3" t="s">
        <v>7714</v>
      </c>
      <c r="D342" s="10">
        <v>3000</v>
      </c>
      <c r="E342" s="22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3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60" x14ac:dyDescent="0.25">
      <c r="A343" s="3">
        <v>3613</v>
      </c>
      <c r="B343" s="12" t="s">
        <v>3612</v>
      </c>
      <c r="C343" s="3" t="s">
        <v>7723</v>
      </c>
      <c r="D343" s="10">
        <v>1250</v>
      </c>
      <c r="E343" s="22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3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60" x14ac:dyDescent="0.25">
      <c r="A344" s="3">
        <v>3614</v>
      </c>
      <c r="B344" s="12" t="s">
        <v>3439</v>
      </c>
      <c r="C344" s="3" t="s">
        <v>7724</v>
      </c>
      <c r="D344" s="10">
        <v>2500</v>
      </c>
      <c r="E344" s="22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3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75" x14ac:dyDescent="0.25">
      <c r="A345" s="3">
        <v>3619</v>
      </c>
      <c r="B345" s="12" t="s">
        <v>3617</v>
      </c>
      <c r="C345" s="3" t="s">
        <v>7729</v>
      </c>
      <c r="D345" s="10">
        <v>1000</v>
      </c>
      <c r="E345" s="22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3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75" x14ac:dyDescent="0.25">
      <c r="A346" s="3">
        <v>3620</v>
      </c>
      <c r="B346" s="12" t="s">
        <v>3618</v>
      </c>
      <c r="C346" s="3" t="s">
        <v>7730</v>
      </c>
      <c r="D346" s="10">
        <v>10500</v>
      </c>
      <c r="E346" s="22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3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75" x14ac:dyDescent="0.25">
      <c r="A347" s="3">
        <v>3621</v>
      </c>
      <c r="B347" s="12" t="s">
        <v>3619</v>
      </c>
      <c r="C347" s="3" t="s">
        <v>7731</v>
      </c>
      <c r="D347" s="10">
        <v>3000</v>
      </c>
      <c r="E347" s="22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3" t="s">
        <v>8315</v>
      </c>
      <c r="R347" s="3" t="s">
        <v>8316</v>
      </c>
      <c r="S347" s="4">
        <v>42619.935694444444</v>
      </c>
      <c r="T347" s="4">
        <v>42643.875</v>
      </c>
    </row>
    <row r="348" spans="1:20" ht="45" x14ac:dyDescent="0.25">
      <c r="A348" s="3">
        <v>3622</v>
      </c>
      <c r="B348" s="12" t="s">
        <v>3620</v>
      </c>
      <c r="C348" s="3" t="s">
        <v>7732</v>
      </c>
      <c r="D348" s="10">
        <v>1000</v>
      </c>
      <c r="E348" s="22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3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60" x14ac:dyDescent="0.25">
      <c r="A349" s="3">
        <v>3623</v>
      </c>
      <c r="B349" s="12" t="s">
        <v>3621</v>
      </c>
      <c r="C349" s="3" t="s">
        <v>7733</v>
      </c>
      <c r="D349" s="10">
        <v>2500</v>
      </c>
      <c r="E349" s="22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3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105" x14ac:dyDescent="0.25">
      <c r="A350" s="3">
        <v>3624</v>
      </c>
      <c r="B350" s="12" t="s">
        <v>3622</v>
      </c>
      <c r="C350" s="3" t="s">
        <v>7734</v>
      </c>
      <c r="D350" s="10">
        <v>3000</v>
      </c>
      <c r="E350" s="22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3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90" x14ac:dyDescent="0.25">
      <c r="A351" s="3">
        <v>3627</v>
      </c>
      <c r="B351" s="12" t="s">
        <v>3625</v>
      </c>
      <c r="C351" s="3" t="s">
        <v>7737</v>
      </c>
      <c r="D351" s="10">
        <v>2000</v>
      </c>
      <c r="E351" s="22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3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60" x14ac:dyDescent="0.25">
      <c r="A352" s="3">
        <v>3648</v>
      </c>
      <c r="B352" s="12" t="s">
        <v>3646</v>
      </c>
      <c r="C352" s="3" t="s">
        <v>7758</v>
      </c>
      <c r="D352" s="10">
        <v>40000</v>
      </c>
      <c r="E352" s="22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3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60" x14ac:dyDescent="0.25">
      <c r="A353" s="3">
        <v>3651</v>
      </c>
      <c r="B353" s="12" t="s">
        <v>3649</v>
      </c>
      <c r="C353" s="3" t="s">
        <v>7761</v>
      </c>
      <c r="D353" s="10">
        <v>500</v>
      </c>
      <c r="E353" s="22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3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90" x14ac:dyDescent="0.25">
      <c r="A354" s="3">
        <v>3655</v>
      </c>
      <c r="B354" s="12" t="s">
        <v>3652</v>
      </c>
      <c r="C354" s="3" t="s">
        <v>7765</v>
      </c>
      <c r="D354" s="10">
        <v>5000</v>
      </c>
      <c r="E354" s="22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3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45" x14ac:dyDescent="0.25">
      <c r="A355" s="3">
        <v>3658</v>
      </c>
      <c r="B355" s="12" t="s">
        <v>3655</v>
      </c>
      <c r="C355" s="3" t="s">
        <v>7768</v>
      </c>
      <c r="D355" s="10">
        <v>1500</v>
      </c>
      <c r="E355" s="22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3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75" x14ac:dyDescent="0.25">
      <c r="A356" s="3">
        <v>3659</v>
      </c>
      <c r="B356" s="12" t="s">
        <v>3656</v>
      </c>
      <c r="C356" s="3" t="s">
        <v>7769</v>
      </c>
      <c r="D356" s="10">
        <v>3000</v>
      </c>
      <c r="E356" s="22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3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75" x14ac:dyDescent="0.25">
      <c r="A357" s="3">
        <v>3661</v>
      </c>
      <c r="B357" s="12" t="s">
        <v>3658</v>
      </c>
      <c r="C357" s="3" t="s">
        <v>7771</v>
      </c>
      <c r="D357" s="10">
        <v>3000</v>
      </c>
      <c r="E357" s="22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3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75" x14ac:dyDescent="0.25">
      <c r="A358" s="3">
        <v>3664</v>
      </c>
      <c r="B358" s="12" t="s">
        <v>3661</v>
      </c>
      <c r="C358" s="3" t="s">
        <v>7774</v>
      </c>
      <c r="D358" s="10">
        <v>800</v>
      </c>
      <c r="E358" s="22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3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30" x14ac:dyDescent="0.25">
      <c r="A359" s="3">
        <v>3666</v>
      </c>
      <c r="B359" s="12" t="s">
        <v>3663</v>
      </c>
      <c r="C359" s="3" t="s">
        <v>7776</v>
      </c>
      <c r="D359" s="10">
        <v>1200</v>
      </c>
      <c r="E359" s="22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3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90" x14ac:dyDescent="0.25">
      <c r="A360" s="3">
        <v>3668</v>
      </c>
      <c r="B360" s="12" t="s">
        <v>3665</v>
      </c>
      <c r="C360" s="3" t="s">
        <v>7778</v>
      </c>
      <c r="D360" s="10">
        <v>1000</v>
      </c>
      <c r="E360" s="22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3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75" x14ac:dyDescent="0.25">
      <c r="A361" s="3">
        <v>3671</v>
      </c>
      <c r="B361" s="12" t="s">
        <v>3668</v>
      </c>
      <c r="C361" s="3" t="s">
        <v>7781</v>
      </c>
      <c r="D361" s="10">
        <v>3500</v>
      </c>
      <c r="E361" s="22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3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90" x14ac:dyDescent="0.25">
      <c r="A362" s="3">
        <v>3676</v>
      </c>
      <c r="B362" s="12" t="s">
        <v>3673</v>
      </c>
      <c r="C362" s="3" t="s">
        <v>7786</v>
      </c>
      <c r="D362" s="10">
        <v>800</v>
      </c>
      <c r="E362" s="22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3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60" x14ac:dyDescent="0.25">
      <c r="A363" s="3">
        <v>3677</v>
      </c>
      <c r="B363" s="12" t="s">
        <v>3674</v>
      </c>
      <c r="C363" s="3" t="s">
        <v>7787</v>
      </c>
      <c r="D363" s="10">
        <v>12000</v>
      </c>
      <c r="E363" s="22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3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75" x14ac:dyDescent="0.25">
      <c r="A364" s="3">
        <v>3679</v>
      </c>
      <c r="B364" s="12" t="s">
        <v>3676</v>
      </c>
      <c r="C364" s="3" t="s">
        <v>7789</v>
      </c>
      <c r="D364" s="10">
        <v>2000</v>
      </c>
      <c r="E364" s="22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3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60" x14ac:dyDescent="0.25">
      <c r="A365" s="3">
        <v>3680</v>
      </c>
      <c r="B365" s="12" t="s">
        <v>3677</v>
      </c>
      <c r="C365" s="3" t="s">
        <v>7790</v>
      </c>
      <c r="D365" s="10">
        <v>3000</v>
      </c>
      <c r="E365" s="22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3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90" x14ac:dyDescent="0.25">
      <c r="A366" s="3">
        <v>3681</v>
      </c>
      <c r="B366" s="12" t="s">
        <v>3678</v>
      </c>
      <c r="C366" s="3" t="s">
        <v>7791</v>
      </c>
      <c r="D366" s="10">
        <v>1000</v>
      </c>
      <c r="E366" s="22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3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75" x14ac:dyDescent="0.25">
      <c r="A367" s="3">
        <v>3682</v>
      </c>
      <c r="B367" s="12" t="s">
        <v>3679</v>
      </c>
      <c r="C367" s="3" t="s">
        <v>7792</v>
      </c>
      <c r="D367" s="10">
        <v>3000</v>
      </c>
      <c r="E367" s="22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3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60" x14ac:dyDescent="0.25">
      <c r="A368" s="3">
        <v>3683</v>
      </c>
      <c r="B368" s="12" t="s">
        <v>3680</v>
      </c>
      <c r="C368" s="3" t="s">
        <v>7793</v>
      </c>
      <c r="D368" s="10">
        <v>3500</v>
      </c>
      <c r="E368" s="22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3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90" x14ac:dyDescent="0.25">
      <c r="A369" s="3">
        <v>3684</v>
      </c>
      <c r="B369" s="12" t="s">
        <v>3681</v>
      </c>
      <c r="C369" s="3" t="s">
        <v>7794</v>
      </c>
      <c r="D369" s="10">
        <v>750</v>
      </c>
      <c r="E369" s="22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3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75" x14ac:dyDescent="0.25">
      <c r="A370" s="3">
        <v>3685</v>
      </c>
      <c r="B370" s="12" t="s">
        <v>3682</v>
      </c>
      <c r="C370" s="3" t="s">
        <v>7795</v>
      </c>
      <c r="D370" s="10">
        <v>5000</v>
      </c>
      <c r="E370" s="22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3" t="s">
        <v>8315</v>
      </c>
      <c r="R370" s="3" t="s">
        <v>8316</v>
      </c>
      <c r="S370" s="4">
        <v>41753.593275462961</v>
      </c>
      <c r="T370" s="4">
        <v>41778.875</v>
      </c>
    </row>
    <row r="371" spans="1:20" ht="60" x14ac:dyDescent="0.25">
      <c r="A371" s="3">
        <v>3686</v>
      </c>
      <c r="B371" s="12" t="s">
        <v>3683</v>
      </c>
      <c r="C371" s="3" t="s">
        <v>7796</v>
      </c>
      <c r="D371" s="10">
        <v>350</v>
      </c>
      <c r="E371" s="22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3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90" x14ac:dyDescent="0.25">
      <c r="A372" s="3">
        <v>3687</v>
      </c>
      <c r="B372" s="12" t="s">
        <v>3684</v>
      </c>
      <c r="C372" s="3" t="s">
        <v>7797</v>
      </c>
      <c r="D372" s="10">
        <v>5000</v>
      </c>
      <c r="E372" s="22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3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90" x14ac:dyDescent="0.25">
      <c r="A373" s="3">
        <v>3689</v>
      </c>
      <c r="B373" s="12" t="s">
        <v>3686</v>
      </c>
      <c r="C373" s="3" t="s">
        <v>7799</v>
      </c>
      <c r="D373" s="10">
        <v>3000</v>
      </c>
      <c r="E373" s="22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3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75" x14ac:dyDescent="0.25">
      <c r="A374" s="3">
        <v>3690</v>
      </c>
      <c r="B374" s="12" t="s">
        <v>3687</v>
      </c>
      <c r="C374" s="3" t="s">
        <v>7800</v>
      </c>
      <c r="D374" s="10">
        <v>1500</v>
      </c>
      <c r="E374" s="22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3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30" x14ac:dyDescent="0.25">
      <c r="A375" s="3">
        <v>3691</v>
      </c>
      <c r="B375" s="12" t="s">
        <v>3688</v>
      </c>
      <c r="C375" s="3" t="s">
        <v>7801</v>
      </c>
      <c r="D375" s="10">
        <v>40000</v>
      </c>
      <c r="E375" s="22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3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45" x14ac:dyDescent="0.25">
      <c r="A376" s="3">
        <v>3692</v>
      </c>
      <c r="B376" s="12" t="s">
        <v>3689</v>
      </c>
      <c r="C376" s="3" t="s">
        <v>7802</v>
      </c>
      <c r="D376" s="10">
        <v>1000</v>
      </c>
      <c r="E376" s="22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3" t="s">
        <v>8315</v>
      </c>
      <c r="R376" s="3" t="s">
        <v>8316</v>
      </c>
      <c r="S376" s="4">
        <v>41891.96503472222</v>
      </c>
      <c r="T376" s="4">
        <v>41901</v>
      </c>
    </row>
    <row r="377" spans="1:20" ht="75" x14ac:dyDescent="0.25">
      <c r="A377" s="3">
        <v>3694</v>
      </c>
      <c r="B377" s="12" t="s">
        <v>3691</v>
      </c>
      <c r="C377" s="3" t="s">
        <v>7804</v>
      </c>
      <c r="D377" s="10">
        <v>3500</v>
      </c>
      <c r="E377" s="22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3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90" x14ac:dyDescent="0.25">
      <c r="A378" s="3">
        <v>3695</v>
      </c>
      <c r="B378" s="12" t="s">
        <v>3692</v>
      </c>
      <c r="C378" s="3" t="s">
        <v>7805</v>
      </c>
      <c r="D378" s="10">
        <v>4000</v>
      </c>
      <c r="E378" s="22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3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60" x14ac:dyDescent="0.25">
      <c r="A379" s="3">
        <v>3698</v>
      </c>
      <c r="B379" s="12" t="s">
        <v>3695</v>
      </c>
      <c r="C379" s="3" t="s">
        <v>7808</v>
      </c>
      <c r="D379" s="10">
        <v>5000</v>
      </c>
      <c r="E379" s="22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3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75" x14ac:dyDescent="0.25">
      <c r="A380" s="3">
        <v>3699</v>
      </c>
      <c r="B380" s="12" t="s">
        <v>3696</v>
      </c>
      <c r="C380" s="3" t="s">
        <v>7809</v>
      </c>
      <c r="D380" s="10">
        <v>2500</v>
      </c>
      <c r="E380" s="22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3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45" x14ac:dyDescent="0.25">
      <c r="A381" s="3">
        <v>3700</v>
      </c>
      <c r="B381" s="12" t="s">
        <v>3697</v>
      </c>
      <c r="C381" s="3" t="s">
        <v>7810</v>
      </c>
      <c r="D381" s="10">
        <v>500</v>
      </c>
      <c r="E381" s="22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3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75" x14ac:dyDescent="0.25">
      <c r="A382" s="3">
        <v>3703</v>
      </c>
      <c r="B382" s="12" t="s">
        <v>3700</v>
      </c>
      <c r="C382" s="3" t="s">
        <v>7813</v>
      </c>
      <c r="D382" s="10">
        <v>1050</v>
      </c>
      <c r="E382" s="22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3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75" x14ac:dyDescent="0.25">
      <c r="A383" s="3">
        <v>3705</v>
      </c>
      <c r="B383" s="12" t="s">
        <v>3702</v>
      </c>
      <c r="C383" s="3" t="s">
        <v>7815</v>
      </c>
      <c r="D383" s="10">
        <v>2827</v>
      </c>
      <c r="E383" s="22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3" t="s">
        <v>8315</v>
      </c>
      <c r="R383" s="3" t="s">
        <v>8316</v>
      </c>
      <c r="S383" s="4">
        <v>41792.542986111112</v>
      </c>
      <c r="T383" s="4">
        <v>41813.75</v>
      </c>
    </row>
    <row r="384" spans="1:20" ht="75" x14ac:dyDescent="0.25">
      <c r="A384" s="3">
        <v>3706</v>
      </c>
      <c r="B384" s="12" t="s">
        <v>3703</v>
      </c>
      <c r="C384" s="3" t="s">
        <v>7816</v>
      </c>
      <c r="D384" s="10">
        <v>1500</v>
      </c>
      <c r="E384" s="22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3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60" x14ac:dyDescent="0.25">
      <c r="A385" s="3">
        <v>3707</v>
      </c>
      <c r="B385" s="12" t="s">
        <v>3704</v>
      </c>
      <c r="C385" s="3" t="s">
        <v>7817</v>
      </c>
      <c r="D385" s="10">
        <v>1000</v>
      </c>
      <c r="E385" s="22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3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90" x14ac:dyDescent="0.25">
      <c r="A386" s="3">
        <v>3708</v>
      </c>
      <c r="B386" s="12" t="s">
        <v>3705</v>
      </c>
      <c r="C386" s="3" t="s">
        <v>7818</v>
      </c>
      <c r="D386" s="10">
        <v>700</v>
      </c>
      <c r="E386" s="22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3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45" x14ac:dyDescent="0.25">
      <c r="A387" s="3">
        <v>3710</v>
      </c>
      <c r="B387" s="12" t="s">
        <v>3707</v>
      </c>
      <c r="C387" s="3" t="s">
        <v>7820</v>
      </c>
      <c r="D387" s="10">
        <v>1300</v>
      </c>
      <c r="E387" s="22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3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45" x14ac:dyDescent="0.25">
      <c r="A388" s="3">
        <v>3711</v>
      </c>
      <c r="B388" s="12" t="s">
        <v>3708</v>
      </c>
      <c r="C388" s="3" t="s">
        <v>7821</v>
      </c>
      <c r="D388" s="10">
        <v>500</v>
      </c>
      <c r="E388" s="22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3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90" x14ac:dyDescent="0.25">
      <c r="A389" s="3">
        <v>3712</v>
      </c>
      <c r="B389" s="12" t="s">
        <v>3709</v>
      </c>
      <c r="C389" s="3" t="s">
        <v>7822</v>
      </c>
      <c r="D389" s="10">
        <v>7500</v>
      </c>
      <c r="E389" s="22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3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75" x14ac:dyDescent="0.25">
      <c r="A390" s="3">
        <v>3713</v>
      </c>
      <c r="B390" s="12" t="s">
        <v>3710</v>
      </c>
      <c r="C390" s="3" t="s">
        <v>7823</v>
      </c>
      <c r="D390" s="10">
        <v>2000</v>
      </c>
      <c r="E390" s="22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3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90" x14ac:dyDescent="0.25">
      <c r="A391" s="3">
        <v>3714</v>
      </c>
      <c r="B391" s="12" t="s">
        <v>3711</v>
      </c>
      <c r="C391" s="3" t="s">
        <v>7824</v>
      </c>
      <c r="D391" s="10">
        <v>10000</v>
      </c>
      <c r="E391" s="22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3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75" x14ac:dyDescent="0.25">
      <c r="A392" s="3">
        <v>3716</v>
      </c>
      <c r="B392" s="12" t="s">
        <v>3713</v>
      </c>
      <c r="C392" s="3" t="s">
        <v>7826</v>
      </c>
      <c r="D392" s="10">
        <v>800</v>
      </c>
      <c r="E392" s="22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3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45" x14ac:dyDescent="0.25">
      <c r="A393" s="3">
        <v>3720</v>
      </c>
      <c r="B393" s="12" t="s">
        <v>3717</v>
      </c>
      <c r="C393" s="3" t="s">
        <v>7830</v>
      </c>
      <c r="D393" s="10">
        <v>3300</v>
      </c>
      <c r="E393" s="22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3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90" x14ac:dyDescent="0.25">
      <c r="A394" s="3">
        <v>3721</v>
      </c>
      <c r="B394" s="12" t="s">
        <v>3718</v>
      </c>
      <c r="C394" s="3" t="s">
        <v>7831</v>
      </c>
      <c r="D394" s="10">
        <v>5000</v>
      </c>
      <c r="E394" s="22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3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90" x14ac:dyDescent="0.25">
      <c r="A395" s="3">
        <v>3726</v>
      </c>
      <c r="B395" s="12" t="s">
        <v>3723</v>
      </c>
      <c r="C395" s="3" t="s">
        <v>7836</v>
      </c>
      <c r="D395" s="10">
        <v>850</v>
      </c>
      <c r="E395" s="22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3" t="s">
        <v>8315</v>
      </c>
      <c r="R395" s="3" t="s">
        <v>8316</v>
      </c>
      <c r="S395" s="4">
        <v>42462.140868055561</v>
      </c>
      <c r="T395" s="4">
        <v>42489.875</v>
      </c>
    </row>
    <row r="396" spans="1:20" ht="60" x14ac:dyDescent="0.25">
      <c r="A396" s="3">
        <v>3727</v>
      </c>
      <c r="B396" s="12" t="s">
        <v>3724</v>
      </c>
      <c r="C396" s="3" t="s">
        <v>7837</v>
      </c>
      <c r="D396" s="10">
        <v>2000</v>
      </c>
      <c r="E396" s="22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3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75" x14ac:dyDescent="0.25">
      <c r="A397" s="3">
        <v>3810</v>
      </c>
      <c r="B397" s="12" t="s">
        <v>3807</v>
      </c>
      <c r="C397" s="3" t="s">
        <v>7920</v>
      </c>
      <c r="D397" s="10">
        <v>1500</v>
      </c>
      <c r="E397" s="22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3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90" x14ac:dyDescent="0.25">
      <c r="A398" s="3">
        <v>3813</v>
      </c>
      <c r="B398" s="12" t="s">
        <v>3810</v>
      </c>
      <c r="C398" s="3" t="s">
        <v>7923</v>
      </c>
      <c r="D398" s="10">
        <v>2100</v>
      </c>
      <c r="E398" s="22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3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75" x14ac:dyDescent="0.25">
      <c r="A399" s="3">
        <v>3814</v>
      </c>
      <c r="B399" s="12" t="s">
        <v>3811</v>
      </c>
      <c r="C399" s="3" t="s">
        <v>7924</v>
      </c>
      <c r="D399" s="10">
        <v>1500</v>
      </c>
      <c r="E399" s="22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3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90" x14ac:dyDescent="0.25">
      <c r="A400" s="3">
        <v>3816</v>
      </c>
      <c r="B400" s="12" t="s">
        <v>3813</v>
      </c>
      <c r="C400" s="3" t="s">
        <v>7926</v>
      </c>
      <c r="D400" s="10">
        <v>1500</v>
      </c>
      <c r="E400" s="22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3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75" x14ac:dyDescent="0.25">
      <c r="A401" s="3">
        <v>3817</v>
      </c>
      <c r="B401" s="12" t="s">
        <v>3814</v>
      </c>
      <c r="C401" s="3" t="s">
        <v>7927</v>
      </c>
      <c r="D401" s="10">
        <v>2000</v>
      </c>
      <c r="E401" s="22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3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75" x14ac:dyDescent="0.25">
      <c r="A402" s="3">
        <v>3818</v>
      </c>
      <c r="B402" s="12" t="s">
        <v>3815</v>
      </c>
      <c r="C402" s="3" t="s">
        <v>7928</v>
      </c>
      <c r="D402" s="10">
        <v>250</v>
      </c>
      <c r="E402" s="22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3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60" x14ac:dyDescent="0.25">
      <c r="A403" s="3">
        <v>3819</v>
      </c>
      <c r="B403" s="12" t="s">
        <v>3816</v>
      </c>
      <c r="C403" s="3" t="s">
        <v>7817</v>
      </c>
      <c r="D403" s="10">
        <v>1000</v>
      </c>
      <c r="E403" s="22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3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75" x14ac:dyDescent="0.25">
      <c r="A404" s="3">
        <v>3821</v>
      </c>
      <c r="B404" s="12" t="s">
        <v>3818</v>
      </c>
      <c r="C404" s="3" t="s">
        <v>7930</v>
      </c>
      <c r="D404" s="10">
        <v>3500</v>
      </c>
      <c r="E404" s="22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3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75" x14ac:dyDescent="0.25">
      <c r="A405" s="3">
        <v>3823</v>
      </c>
      <c r="B405" s="12" t="s">
        <v>3820</v>
      </c>
      <c r="C405" s="3" t="s">
        <v>7932</v>
      </c>
      <c r="D405" s="10">
        <v>2500</v>
      </c>
      <c r="E405" s="22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3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75" x14ac:dyDescent="0.25">
      <c r="A406" s="3">
        <v>3825</v>
      </c>
      <c r="B406" s="12" t="s">
        <v>3822</v>
      </c>
      <c r="C406" s="3" t="s">
        <v>7934</v>
      </c>
      <c r="D406" s="10">
        <v>5000</v>
      </c>
      <c r="E406" s="22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3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75" x14ac:dyDescent="0.25">
      <c r="A407" s="3">
        <v>3828</v>
      </c>
      <c r="B407" s="12" t="s">
        <v>3825</v>
      </c>
      <c r="C407" s="3" t="s">
        <v>7937</v>
      </c>
      <c r="D407" s="10">
        <v>5000</v>
      </c>
      <c r="E407" s="22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3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75" x14ac:dyDescent="0.25">
      <c r="A408" s="3">
        <v>3829</v>
      </c>
      <c r="B408" s="12" t="s">
        <v>3826</v>
      </c>
      <c r="C408" s="3" t="s">
        <v>7938</v>
      </c>
      <c r="D408" s="10">
        <v>500</v>
      </c>
      <c r="E408" s="22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3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75" x14ac:dyDescent="0.25">
      <c r="A409" s="3">
        <v>3830</v>
      </c>
      <c r="B409" s="12" t="s">
        <v>3827</v>
      </c>
      <c r="C409" s="3" t="s">
        <v>7939</v>
      </c>
      <c r="D409" s="10">
        <v>100</v>
      </c>
      <c r="E409" s="22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3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90" x14ac:dyDescent="0.25">
      <c r="A410" s="3">
        <v>3831</v>
      </c>
      <c r="B410" s="12" t="s">
        <v>3828</v>
      </c>
      <c r="C410" s="3" t="s">
        <v>7940</v>
      </c>
      <c r="D410" s="10">
        <v>500</v>
      </c>
      <c r="E410" s="22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3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90" x14ac:dyDescent="0.25">
      <c r="A411" s="3">
        <v>3832</v>
      </c>
      <c r="B411" s="12" t="s">
        <v>3829</v>
      </c>
      <c r="C411" s="3" t="s">
        <v>7941</v>
      </c>
      <c r="D411" s="10">
        <v>1200</v>
      </c>
      <c r="E411" s="22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3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60" x14ac:dyDescent="0.25">
      <c r="A412" s="3">
        <v>3836</v>
      </c>
      <c r="B412" s="12" t="s">
        <v>3833</v>
      </c>
      <c r="C412" s="3" t="s">
        <v>7945</v>
      </c>
      <c r="D412" s="10">
        <v>800</v>
      </c>
      <c r="E412" s="22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3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75" x14ac:dyDescent="0.25">
      <c r="A413" s="3">
        <v>3839</v>
      </c>
      <c r="B413" s="12" t="s">
        <v>3836</v>
      </c>
      <c r="C413" s="3" t="s">
        <v>7948</v>
      </c>
      <c r="D413" s="10">
        <v>2000</v>
      </c>
      <c r="E413" s="22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3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F8457-CCDB-42B8-ABD6-F61B0E6CDCD6}">
  <dimension ref="A1:T251"/>
  <sheetViews>
    <sheetView topLeftCell="A49"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12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225" x14ac:dyDescent="0.25">
      <c r="A3">
        <v>2845</v>
      </c>
      <c r="B3" s="12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315" x14ac:dyDescent="0.25">
      <c r="A4">
        <v>2846</v>
      </c>
      <c r="B4" s="12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270" x14ac:dyDescent="0.25">
      <c r="A5">
        <v>2847</v>
      </c>
      <c r="B5" s="12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270" x14ac:dyDescent="0.25">
      <c r="A6">
        <v>2848</v>
      </c>
      <c r="B6" s="12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285" x14ac:dyDescent="0.25">
      <c r="A7">
        <v>2850</v>
      </c>
      <c r="B7" s="12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240" x14ac:dyDescent="0.25">
      <c r="A8">
        <v>2852</v>
      </c>
      <c r="B8" s="12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285" x14ac:dyDescent="0.25">
      <c r="A9">
        <v>2855</v>
      </c>
      <c r="B9" s="12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225" x14ac:dyDescent="0.25">
      <c r="A10">
        <v>2856</v>
      </c>
      <c r="B10" s="12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300" x14ac:dyDescent="0.25">
      <c r="A11">
        <v>2860</v>
      </c>
      <c r="B11" s="12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240" x14ac:dyDescent="0.25">
      <c r="A12">
        <v>2862</v>
      </c>
      <c r="B12" s="12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85" x14ac:dyDescent="0.25">
      <c r="A13">
        <v>2863</v>
      </c>
      <c r="B13" s="12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285" x14ac:dyDescent="0.25">
      <c r="A14">
        <v>2865</v>
      </c>
      <c r="B14" s="12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270" x14ac:dyDescent="0.25">
      <c r="A15">
        <v>2866</v>
      </c>
      <c r="B15" s="12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315" x14ac:dyDescent="0.25">
      <c r="A16">
        <v>2867</v>
      </c>
      <c r="B16" s="12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85" x14ac:dyDescent="0.25">
      <c r="A17">
        <v>2868</v>
      </c>
      <c r="B17" s="12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85" x14ac:dyDescent="0.25">
      <c r="A18">
        <v>2869</v>
      </c>
      <c r="B18" s="12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285" x14ac:dyDescent="0.25">
      <c r="A19">
        <v>2870</v>
      </c>
      <c r="B19" s="12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240" x14ac:dyDescent="0.25">
      <c r="A20">
        <v>2871</v>
      </c>
      <c r="B20" s="12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65" x14ac:dyDescent="0.25">
      <c r="A21">
        <v>2872</v>
      </c>
      <c r="B21" s="12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300" x14ac:dyDescent="0.25">
      <c r="A22">
        <v>2873</v>
      </c>
      <c r="B22" s="12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270" x14ac:dyDescent="0.25">
      <c r="A23">
        <v>2874</v>
      </c>
      <c r="B23" s="12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270" x14ac:dyDescent="0.25">
      <c r="A24">
        <v>2875</v>
      </c>
      <c r="B24" s="12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270" x14ac:dyDescent="0.25">
      <c r="A25">
        <v>2876</v>
      </c>
      <c r="B25" s="12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240" x14ac:dyDescent="0.25">
      <c r="A26">
        <v>2877</v>
      </c>
      <c r="B26" s="12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225" x14ac:dyDescent="0.25">
      <c r="A27">
        <v>2879</v>
      </c>
      <c r="B27" s="12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300" x14ac:dyDescent="0.25">
      <c r="A28">
        <v>2880</v>
      </c>
      <c r="B28" s="12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285" x14ac:dyDescent="0.25">
      <c r="A29">
        <v>2881</v>
      </c>
      <c r="B29" s="12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85" x14ac:dyDescent="0.25">
      <c r="A30">
        <v>2882</v>
      </c>
      <c r="B30" s="12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85" x14ac:dyDescent="0.25">
      <c r="A31">
        <v>2883</v>
      </c>
      <c r="B31" s="12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180" x14ac:dyDescent="0.25">
      <c r="A32">
        <v>2884</v>
      </c>
      <c r="B32" s="12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95" x14ac:dyDescent="0.25">
      <c r="A33">
        <v>2885</v>
      </c>
      <c r="B33" s="12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270" x14ac:dyDescent="0.25">
      <c r="A34">
        <v>2886</v>
      </c>
      <c r="B34" s="12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70" x14ac:dyDescent="0.25">
      <c r="A35">
        <v>2887</v>
      </c>
      <c r="B35" s="12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70" x14ac:dyDescent="0.25">
      <c r="A36">
        <v>2888</v>
      </c>
      <c r="B36" s="12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40" x14ac:dyDescent="0.25">
      <c r="A37">
        <v>2889</v>
      </c>
      <c r="B37" s="12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85" x14ac:dyDescent="0.25">
      <c r="A38">
        <v>2890</v>
      </c>
      <c r="B38" s="12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285" x14ac:dyDescent="0.25">
      <c r="A39">
        <v>2891</v>
      </c>
      <c r="B39" s="12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255" x14ac:dyDescent="0.25">
      <c r="A40">
        <v>2892</v>
      </c>
      <c r="B40" s="12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90" x14ac:dyDescent="0.25">
      <c r="A41">
        <v>2893</v>
      </c>
      <c r="B41" s="12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105" x14ac:dyDescent="0.25">
      <c r="A42">
        <v>2894</v>
      </c>
      <c r="B42" s="12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85" x14ac:dyDescent="0.25">
      <c r="A43">
        <v>2895</v>
      </c>
      <c r="B43" s="12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165" x14ac:dyDescent="0.25">
      <c r="A44">
        <v>2896</v>
      </c>
      <c r="B44" s="12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270" x14ac:dyDescent="0.25">
      <c r="A45">
        <v>2897</v>
      </c>
      <c r="B45" s="12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70" x14ac:dyDescent="0.25">
      <c r="A46">
        <v>2898</v>
      </c>
      <c r="B46" s="12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85" x14ac:dyDescent="0.25">
      <c r="A47">
        <v>2899</v>
      </c>
      <c r="B47" s="12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315" x14ac:dyDescent="0.25">
      <c r="A48">
        <v>2900</v>
      </c>
      <c r="B48" s="12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300" x14ac:dyDescent="0.25">
      <c r="A49">
        <v>2901</v>
      </c>
      <c r="B49" s="12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225" x14ac:dyDescent="0.25">
      <c r="A50">
        <v>2902</v>
      </c>
      <c r="B50" s="12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70" x14ac:dyDescent="0.25">
      <c r="A51">
        <v>2903</v>
      </c>
      <c r="B51" s="12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225" x14ac:dyDescent="0.25">
      <c r="A52">
        <v>2905</v>
      </c>
      <c r="B52" s="12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300" x14ac:dyDescent="0.25">
      <c r="A53">
        <v>2906</v>
      </c>
      <c r="B53" s="12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300" x14ac:dyDescent="0.25">
      <c r="A54">
        <v>2907</v>
      </c>
      <c r="B54" s="12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85" x14ac:dyDescent="0.25">
      <c r="A55">
        <v>2908</v>
      </c>
      <c r="B55" s="12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70" x14ac:dyDescent="0.25">
      <c r="A56">
        <v>2909</v>
      </c>
      <c r="B56" s="12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85" x14ac:dyDescent="0.25">
      <c r="A57">
        <v>2911</v>
      </c>
      <c r="B57" s="12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270" x14ac:dyDescent="0.25">
      <c r="A58">
        <v>2912</v>
      </c>
      <c r="B58" s="12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70" x14ac:dyDescent="0.25">
      <c r="A59">
        <v>2913</v>
      </c>
      <c r="B59" s="12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55" x14ac:dyDescent="0.25">
      <c r="A60">
        <v>2917</v>
      </c>
      <c r="B60" s="12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40" x14ac:dyDescent="0.25">
      <c r="A61">
        <v>2918</v>
      </c>
      <c r="B61" s="12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225" x14ac:dyDescent="0.25">
      <c r="A62">
        <v>2919</v>
      </c>
      <c r="B62" s="12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225" x14ac:dyDescent="0.25">
      <c r="A63">
        <v>3728</v>
      </c>
      <c r="B63" s="12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300" x14ac:dyDescent="0.25">
      <c r="A64">
        <v>3729</v>
      </c>
      <c r="B64" s="12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270" x14ac:dyDescent="0.25">
      <c r="A65">
        <v>3730</v>
      </c>
      <c r="B65" s="12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70" x14ac:dyDescent="0.25">
      <c r="A66">
        <v>3731</v>
      </c>
      <c r="B66" s="12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210" x14ac:dyDescent="0.25">
      <c r="A67">
        <v>3733</v>
      </c>
      <c r="B67" s="12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285" x14ac:dyDescent="0.25">
      <c r="A68">
        <v>3734</v>
      </c>
      <c r="B68" s="12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210" x14ac:dyDescent="0.25">
      <c r="A69">
        <v>3737</v>
      </c>
      <c r="B69" s="12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85" x14ac:dyDescent="0.25">
      <c r="A70">
        <v>3740</v>
      </c>
      <c r="B70" s="12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240" x14ac:dyDescent="0.25">
      <c r="A71">
        <v>3741</v>
      </c>
      <c r="B71" s="12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285" x14ac:dyDescent="0.25">
      <c r="A72">
        <v>3742</v>
      </c>
      <c r="B72" s="12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95" x14ac:dyDescent="0.25">
      <c r="A73">
        <v>3743</v>
      </c>
      <c r="B73" s="12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270" x14ac:dyDescent="0.25">
      <c r="A74">
        <v>3744</v>
      </c>
      <c r="B74" s="12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225" x14ac:dyDescent="0.25">
      <c r="A75">
        <v>3745</v>
      </c>
      <c r="B75" s="12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105" x14ac:dyDescent="0.25">
      <c r="A76">
        <v>3746</v>
      </c>
      <c r="B76" s="12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85" x14ac:dyDescent="0.25">
      <c r="A77">
        <v>3841</v>
      </c>
      <c r="B77" s="12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4" t="s">
        <v>8315</v>
      </c>
      <c r="R77" t="s">
        <v>8316</v>
      </c>
      <c r="S77" s="18">
        <v>41780.785729166666</v>
      </c>
      <c r="T77" s="18">
        <v>41840.785729166666</v>
      </c>
    </row>
    <row r="78" spans="1:20" ht="300" x14ac:dyDescent="0.25">
      <c r="A78">
        <v>3843</v>
      </c>
      <c r="B78" s="12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4" t="s">
        <v>8315</v>
      </c>
      <c r="R78" t="s">
        <v>8316</v>
      </c>
      <c r="S78" s="18">
        <v>41766.072500000002</v>
      </c>
      <c r="T78" s="18">
        <v>41791.072500000002</v>
      </c>
    </row>
    <row r="79" spans="1:20" ht="300" x14ac:dyDescent="0.25">
      <c r="A79">
        <v>3844</v>
      </c>
      <c r="B79" s="12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4" t="s">
        <v>8315</v>
      </c>
      <c r="R79" t="s">
        <v>8316</v>
      </c>
      <c r="S79" s="18">
        <v>41766.617291666669</v>
      </c>
      <c r="T79" s="18">
        <v>41793.290972222225</v>
      </c>
    </row>
    <row r="80" spans="1:20" ht="255" x14ac:dyDescent="0.25">
      <c r="A80">
        <v>3845</v>
      </c>
      <c r="B80" s="12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4" t="s">
        <v>8315</v>
      </c>
      <c r="R80" t="s">
        <v>8316</v>
      </c>
      <c r="S80" s="18">
        <v>42248.627013888887</v>
      </c>
      <c r="T80" s="18">
        <v>42278.627013888887</v>
      </c>
    </row>
    <row r="81" spans="1:20" ht="255" x14ac:dyDescent="0.25">
      <c r="A81">
        <v>3846</v>
      </c>
      <c r="B81" s="12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4" t="s">
        <v>8315</v>
      </c>
      <c r="R81" t="s">
        <v>8316</v>
      </c>
      <c r="S81" s="18">
        <v>41885.221550925926</v>
      </c>
      <c r="T81" s="18">
        <v>41916.290972222225</v>
      </c>
    </row>
    <row r="82" spans="1:20" ht="225" x14ac:dyDescent="0.25">
      <c r="A82">
        <v>3847</v>
      </c>
      <c r="B82" s="12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4" t="s">
        <v>8315</v>
      </c>
      <c r="R82" t="s">
        <v>8316</v>
      </c>
      <c r="S82" s="18">
        <v>42159.224432870367</v>
      </c>
      <c r="T82" s="18">
        <v>42204.224432870367</v>
      </c>
    </row>
    <row r="83" spans="1:20" ht="300" x14ac:dyDescent="0.25">
      <c r="A83">
        <v>3848</v>
      </c>
      <c r="B83" s="12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4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35" x14ac:dyDescent="0.25">
      <c r="A84">
        <v>3850</v>
      </c>
      <c r="B84" s="12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4" t="s">
        <v>8315</v>
      </c>
      <c r="R84" t="s">
        <v>8316</v>
      </c>
      <c r="S84" s="18">
        <v>41975.124340277776</v>
      </c>
      <c r="T84" s="18">
        <v>42005.124340277776</v>
      </c>
    </row>
    <row r="85" spans="1:20" ht="270" x14ac:dyDescent="0.25">
      <c r="A85">
        <v>3852</v>
      </c>
      <c r="B85" s="12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4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95" x14ac:dyDescent="0.25">
      <c r="A86">
        <v>3853</v>
      </c>
      <c r="B86" s="12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4" t="s">
        <v>8315</v>
      </c>
      <c r="R86" t="s">
        <v>8316</v>
      </c>
      <c r="S86" s="18">
        <v>41848.84002314815</v>
      </c>
      <c r="T86" s="18">
        <v>41883.84002314815</v>
      </c>
    </row>
    <row r="87" spans="1:20" ht="165" x14ac:dyDescent="0.25">
      <c r="A87">
        <v>3854</v>
      </c>
      <c r="B87" s="12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4" t="s">
        <v>8315</v>
      </c>
      <c r="R87" t="s">
        <v>8316</v>
      </c>
      <c r="S87" s="18">
        <v>42103.884930555556</v>
      </c>
      <c r="T87" s="18">
        <v>42133.884930555556</v>
      </c>
    </row>
    <row r="88" spans="1:20" ht="300" x14ac:dyDescent="0.25">
      <c r="A88">
        <v>3855</v>
      </c>
      <c r="B88" s="12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4" t="s">
        <v>8315</v>
      </c>
      <c r="R88" t="s">
        <v>8316</v>
      </c>
      <c r="S88" s="18">
        <v>42059.970729166671</v>
      </c>
      <c r="T88" s="18">
        <v>42089.929062499999</v>
      </c>
    </row>
    <row r="89" spans="1:20" ht="300" x14ac:dyDescent="0.25">
      <c r="A89">
        <v>3856</v>
      </c>
      <c r="B89" s="12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4" t="s">
        <v>8315</v>
      </c>
      <c r="R89" t="s">
        <v>8316</v>
      </c>
      <c r="S89" s="18">
        <v>42041.743090277778</v>
      </c>
      <c r="T89" s="18">
        <v>42071.701423611114</v>
      </c>
    </row>
    <row r="90" spans="1:20" ht="300" x14ac:dyDescent="0.25">
      <c r="A90">
        <v>3857</v>
      </c>
      <c r="B90" s="12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4" t="s">
        <v>8315</v>
      </c>
      <c r="R90" t="s">
        <v>8316</v>
      </c>
      <c r="S90" s="18">
        <v>41829.73715277778</v>
      </c>
      <c r="T90" s="18">
        <v>41852.716666666667</v>
      </c>
    </row>
    <row r="91" spans="1:20" ht="225" x14ac:dyDescent="0.25">
      <c r="A91">
        <v>3859</v>
      </c>
      <c r="B91" s="12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4" t="s">
        <v>8315</v>
      </c>
      <c r="R91" t="s">
        <v>8316</v>
      </c>
      <c r="S91" s="18">
        <v>41789.893599537041</v>
      </c>
      <c r="T91" s="18">
        <v>41815.875</v>
      </c>
    </row>
    <row r="92" spans="1:20" ht="285" x14ac:dyDescent="0.25">
      <c r="A92">
        <v>3860</v>
      </c>
      <c r="B92" s="12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4" t="s">
        <v>8315</v>
      </c>
      <c r="R92" t="s">
        <v>8316</v>
      </c>
      <c r="S92" s="18">
        <v>41833.660995370366</v>
      </c>
      <c r="T92" s="18">
        <v>41863.660995370366</v>
      </c>
    </row>
    <row r="93" spans="1:20" ht="60" x14ac:dyDescent="0.25">
      <c r="A93">
        <v>3861</v>
      </c>
      <c r="B93" s="12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4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50" x14ac:dyDescent="0.25">
      <c r="A94">
        <v>3862</v>
      </c>
      <c r="B94" s="12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4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85" x14ac:dyDescent="0.25">
      <c r="A95">
        <v>3863</v>
      </c>
      <c r="B95" s="12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4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70" x14ac:dyDescent="0.25">
      <c r="A96">
        <v>3864</v>
      </c>
      <c r="B96" s="12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4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35" x14ac:dyDescent="0.25">
      <c r="A97">
        <v>3866</v>
      </c>
      <c r="B97" s="12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4" t="s">
        <v>8315</v>
      </c>
      <c r="R97" t="s">
        <v>8316</v>
      </c>
      <c r="S97" s="18">
        <v>42402.947002314817</v>
      </c>
      <c r="T97" s="18">
        <v>42452.145138888889</v>
      </c>
    </row>
    <row r="98" spans="1:20" ht="285" x14ac:dyDescent="0.25">
      <c r="A98">
        <v>3867</v>
      </c>
      <c r="B98" s="12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4" t="s">
        <v>8315</v>
      </c>
      <c r="R98" t="s">
        <v>8316</v>
      </c>
      <c r="S98" s="18">
        <v>42509.814108796301</v>
      </c>
      <c r="T98" s="18">
        <v>42539.814108796301</v>
      </c>
    </row>
    <row r="99" spans="1:20" ht="225" x14ac:dyDescent="0.25">
      <c r="A99">
        <v>3889</v>
      </c>
      <c r="B99" s="12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4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85" x14ac:dyDescent="0.25">
      <c r="A100">
        <v>3890</v>
      </c>
      <c r="B100" s="12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4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80" x14ac:dyDescent="0.25">
      <c r="A101">
        <v>3891</v>
      </c>
      <c r="B101" s="12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4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85" x14ac:dyDescent="0.25">
      <c r="A102">
        <v>3892</v>
      </c>
      <c r="B102" s="12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4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300" x14ac:dyDescent="0.25">
      <c r="A103">
        <v>3893</v>
      </c>
      <c r="B103" s="12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4" t="s">
        <v>8315</v>
      </c>
      <c r="R103" t="s">
        <v>8316</v>
      </c>
      <c r="S103" s="18">
        <v>41779.657870370371</v>
      </c>
      <c r="T103" s="18">
        <v>41821.25</v>
      </c>
    </row>
    <row r="104" spans="1:20" ht="270" x14ac:dyDescent="0.25">
      <c r="A104">
        <v>3894</v>
      </c>
      <c r="B104" s="12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4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85" x14ac:dyDescent="0.25">
      <c r="A105">
        <v>3895</v>
      </c>
      <c r="B105" s="12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4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40" x14ac:dyDescent="0.25">
      <c r="A106">
        <v>3896</v>
      </c>
      <c r="B106" s="12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4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225" x14ac:dyDescent="0.25">
      <c r="A107">
        <v>3899</v>
      </c>
      <c r="B107" s="12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4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210" x14ac:dyDescent="0.25">
      <c r="A108">
        <v>3900</v>
      </c>
      <c r="B108" s="12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4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70" x14ac:dyDescent="0.25">
      <c r="A109">
        <v>3901</v>
      </c>
      <c r="B109" s="12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4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300" x14ac:dyDescent="0.25">
      <c r="A110">
        <v>3903</v>
      </c>
      <c r="B110" s="12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4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105" x14ac:dyDescent="0.25">
      <c r="A111">
        <v>3904</v>
      </c>
      <c r="B111" s="12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4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210" x14ac:dyDescent="0.25">
      <c r="A112">
        <v>3907</v>
      </c>
      <c r="B112" s="12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4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300" x14ac:dyDescent="0.25">
      <c r="A113">
        <v>3908</v>
      </c>
      <c r="B113" s="12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4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240" x14ac:dyDescent="0.25">
      <c r="A114">
        <v>3909</v>
      </c>
      <c r="B114" s="12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4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270" x14ac:dyDescent="0.25">
      <c r="A115">
        <v>3910</v>
      </c>
      <c r="B115" s="12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4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240" x14ac:dyDescent="0.25">
      <c r="A116">
        <v>3911</v>
      </c>
      <c r="B116" s="12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4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240" x14ac:dyDescent="0.25">
      <c r="A117">
        <v>3912</v>
      </c>
      <c r="B117" s="12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4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25" x14ac:dyDescent="0.25">
      <c r="A118">
        <v>3913</v>
      </c>
      <c r="B118" s="12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4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70" x14ac:dyDescent="0.25">
      <c r="A119">
        <v>3922</v>
      </c>
      <c r="B119" s="12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4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70" x14ac:dyDescent="0.25">
      <c r="A120">
        <v>3924</v>
      </c>
      <c r="B120" s="12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4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240" x14ac:dyDescent="0.25">
      <c r="A121">
        <v>3925</v>
      </c>
      <c r="B121" s="12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4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300" x14ac:dyDescent="0.25">
      <c r="A122">
        <v>3928</v>
      </c>
      <c r="B122" s="12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4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270" x14ac:dyDescent="0.25">
      <c r="A123">
        <v>3929</v>
      </c>
      <c r="B123" s="12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4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70" x14ac:dyDescent="0.25">
      <c r="A124">
        <v>3931</v>
      </c>
      <c r="B124" s="12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4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270" x14ac:dyDescent="0.25">
      <c r="A125">
        <v>3932</v>
      </c>
      <c r="B125" s="12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4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255" x14ac:dyDescent="0.25">
      <c r="A126">
        <v>3933</v>
      </c>
      <c r="B126" s="12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4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70" x14ac:dyDescent="0.25">
      <c r="A127">
        <v>3934</v>
      </c>
      <c r="B127" s="12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4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300" x14ac:dyDescent="0.25">
      <c r="A128">
        <v>3936</v>
      </c>
      <c r="B128" s="12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4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270" x14ac:dyDescent="0.25">
      <c r="A129">
        <v>3937</v>
      </c>
      <c r="B129" s="12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4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315" x14ac:dyDescent="0.25">
      <c r="A130">
        <v>3938</v>
      </c>
      <c r="B130" s="12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4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85" x14ac:dyDescent="0.25">
      <c r="A131">
        <v>3940</v>
      </c>
      <c r="B131" s="12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4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85" x14ac:dyDescent="0.25">
      <c r="A132">
        <v>3941</v>
      </c>
      <c r="B132" s="12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4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25" x14ac:dyDescent="0.25">
      <c r="A133">
        <v>3942</v>
      </c>
      <c r="B133" s="12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4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225" x14ac:dyDescent="0.25">
      <c r="A134">
        <v>3943</v>
      </c>
      <c r="B134" s="12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4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85" x14ac:dyDescent="0.25">
      <c r="A135">
        <v>3944</v>
      </c>
      <c r="B135" s="12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4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70" x14ac:dyDescent="0.25">
      <c r="A136">
        <v>3945</v>
      </c>
      <c r="B136" s="12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4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65" x14ac:dyDescent="0.25">
      <c r="A137">
        <v>3946</v>
      </c>
      <c r="B137" s="12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4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255" x14ac:dyDescent="0.25">
      <c r="A138">
        <v>3947</v>
      </c>
      <c r="B138" s="12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4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70" x14ac:dyDescent="0.25">
      <c r="A139">
        <v>3950</v>
      </c>
      <c r="B139" s="12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4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300" x14ac:dyDescent="0.25">
      <c r="A140">
        <v>3952</v>
      </c>
      <c r="B140" s="12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4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270" x14ac:dyDescent="0.25">
      <c r="A141">
        <v>3953</v>
      </c>
      <c r="B141" s="12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4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70" x14ac:dyDescent="0.25">
      <c r="A142">
        <v>3955</v>
      </c>
      <c r="B142" s="12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4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300" x14ac:dyDescent="0.25">
      <c r="A143">
        <v>3956</v>
      </c>
      <c r="B143" s="12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4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225" x14ac:dyDescent="0.25">
      <c r="A144">
        <v>3957</v>
      </c>
      <c r="B144" s="12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4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85" x14ac:dyDescent="0.25">
      <c r="A145">
        <v>3958</v>
      </c>
      <c r="B145" s="12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4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300" x14ac:dyDescent="0.25">
      <c r="A146">
        <v>3959</v>
      </c>
      <c r="B146" s="12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4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85" x14ac:dyDescent="0.25">
      <c r="A147">
        <v>3960</v>
      </c>
      <c r="B147" s="12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4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225" x14ac:dyDescent="0.25">
      <c r="A148">
        <v>3964</v>
      </c>
      <c r="B148" s="12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4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85" x14ac:dyDescent="0.25">
      <c r="A149">
        <v>3965</v>
      </c>
      <c r="B149" s="12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4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300" x14ac:dyDescent="0.25">
      <c r="A150">
        <v>3966</v>
      </c>
      <c r="B150" s="12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4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55" x14ac:dyDescent="0.25">
      <c r="A151">
        <v>3967</v>
      </c>
      <c r="B151" s="12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4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225" x14ac:dyDescent="0.25">
      <c r="A152">
        <v>3968</v>
      </c>
      <c r="B152" s="12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4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85" x14ac:dyDescent="0.25">
      <c r="A153">
        <v>3969</v>
      </c>
      <c r="B153" s="12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4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300" x14ac:dyDescent="0.25">
      <c r="A154">
        <v>3970</v>
      </c>
      <c r="B154" s="12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4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285" x14ac:dyDescent="0.25">
      <c r="A155">
        <v>3971</v>
      </c>
      <c r="B155" s="12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4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210" x14ac:dyDescent="0.25">
      <c r="A156">
        <v>3972</v>
      </c>
      <c r="B156" s="12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4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300" x14ac:dyDescent="0.25">
      <c r="A157">
        <v>3973</v>
      </c>
      <c r="B157" s="12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4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300" x14ac:dyDescent="0.25">
      <c r="A158">
        <v>3975</v>
      </c>
      <c r="B158" s="12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4" t="s">
        <v>8315</v>
      </c>
      <c r="R158" t="s">
        <v>8316</v>
      </c>
      <c r="S158" s="18">
        <v>42534.866875</v>
      </c>
      <c r="T158" s="18">
        <v>42564.866875</v>
      </c>
    </row>
    <row r="159" spans="1:20" ht="285" x14ac:dyDescent="0.25">
      <c r="A159">
        <v>3976</v>
      </c>
      <c r="B159" s="12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4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285" x14ac:dyDescent="0.25">
      <c r="A160">
        <v>3977</v>
      </c>
      <c r="B160" s="12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4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85" x14ac:dyDescent="0.25">
      <c r="A161">
        <v>3978</v>
      </c>
      <c r="B161" s="12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4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300" x14ac:dyDescent="0.25">
      <c r="A162">
        <v>3980</v>
      </c>
      <c r="B162" s="12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4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210" x14ac:dyDescent="0.25">
      <c r="A163">
        <v>3981</v>
      </c>
      <c r="B163" s="12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4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285" x14ac:dyDescent="0.25">
      <c r="A164">
        <v>3983</v>
      </c>
      <c r="B164" s="12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4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85" x14ac:dyDescent="0.25">
      <c r="A165">
        <v>3985</v>
      </c>
      <c r="B165" s="12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4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135" x14ac:dyDescent="0.25">
      <c r="A166">
        <v>3988</v>
      </c>
      <c r="B166" s="12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4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285" x14ac:dyDescent="0.25">
      <c r="A167">
        <v>3989</v>
      </c>
      <c r="B167" s="12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4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50" x14ac:dyDescent="0.25">
      <c r="A168">
        <v>3991</v>
      </c>
      <c r="B168" s="12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4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210" x14ac:dyDescent="0.25">
      <c r="A169">
        <v>3992</v>
      </c>
      <c r="B169" s="12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4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240" x14ac:dyDescent="0.25">
      <c r="A170">
        <v>3993</v>
      </c>
      <c r="B170" s="12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4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210" x14ac:dyDescent="0.25">
      <c r="A171">
        <v>3994</v>
      </c>
      <c r="B171" s="12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4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70" x14ac:dyDescent="0.25">
      <c r="A172">
        <v>3996</v>
      </c>
      <c r="B172" s="12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4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95" x14ac:dyDescent="0.25">
      <c r="A173">
        <v>3998</v>
      </c>
      <c r="B173" s="12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4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240" x14ac:dyDescent="0.25">
      <c r="A174">
        <v>3999</v>
      </c>
      <c r="B174" s="12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4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105" x14ac:dyDescent="0.25">
      <c r="A175">
        <v>4000</v>
      </c>
      <c r="B175" s="12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4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270" x14ac:dyDescent="0.25">
      <c r="A176">
        <v>4002</v>
      </c>
      <c r="B176" s="12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4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225" x14ac:dyDescent="0.25">
      <c r="A177">
        <v>4003</v>
      </c>
      <c r="B177" s="12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4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105" x14ac:dyDescent="0.25">
      <c r="A178">
        <v>4004</v>
      </c>
      <c r="B178" s="12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4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255" x14ac:dyDescent="0.25">
      <c r="A179">
        <v>4005</v>
      </c>
      <c r="B179" s="12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4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300" x14ac:dyDescent="0.25">
      <c r="A180">
        <v>4006</v>
      </c>
      <c r="B180" s="12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4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270" x14ac:dyDescent="0.25">
      <c r="A181">
        <v>4007</v>
      </c>
      <c r="B181" s="12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4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225" x14ac:dyDescent="0.25">
      <c r="A182">
        <v>4010</v>
      </c>
      <c r="B182" s="12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4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300" x14ac:dyDescent="0.25">
      <c r="A183">
        <v>4013</v>
      </c>
      <c r="B183" s="12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4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300" x14ac:dyDescent="0.25">
      <c r="A184">
        <v>4014</v>
      </c>
      <c r="B184" s="12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4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85" x14ac:dyDescent="0.25">
      <c r="A185">
        <v>4015</v>
      </c>
      <c r="B185" s="12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4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70" x14ac:dyDescent="0.25">
      <c r="A186">
        <v>4017</v>
      </c>
      <c r="B186" s="12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4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85" x14ac:dyDescent="0.25">
      <c r="A187">
        <v>4019</v>
      </c>
      <c r="B187" s="12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4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255" x14ac:dyDescent="0.25">
      <c r="A188">
        <v>4020</v>
      </c>
      <c r="B188" s="12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4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210" x14ac:dyDescent="0.25">
      <c r="A189">
        <v>4021</v>
      </c>
      <c r="B189" s="12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4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65" x14ac:dyDescent="0.25">
      <c r="A190">
        <v>4022</v>
      </c>
      <c r="B190" s="12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4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225" x14ac:dyDescent="0.25">
      <c r="A191">
        <v>4023</v>
      </c>
      <c r="B191" s="12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4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85" x14ac:dyDescent="0.25">
      <c r="A192">
        <v>4024</v>
      </c>
      <c r="B192" s="12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4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225" x14ac:dyDescent="0.25">
      <c r="A193">
        <v>4026</v>
      </c>
      <c r="B193" s="12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4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70" x14ac:dyDescent="0.25">
      <c r="A194">
        <v>4027</v>
      </c>
      <c r="B194" s="12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4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240" x14ac:dyDescent="0.25">
      <c r="A195">
        <v>4028</v>
      </c>
      <c r="B195" s="12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4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85" x14ac:dyDescent="0.25">
      <c r="A196">
        <v>4029</v>
      </c>
      <c r="B196" s="12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4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225" x14ac:dyDescent="0.25">
      <c r="A197">
        <v>4030</v>
      </c>
      <c r="B197" s="12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4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300" x14ac:dyDescent="0.25">
      <c r="A198">
        <v>4031</v>
      </c>
      <c r="B198" s="12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4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70" x14ac:dyDescent="0.25">
      <c r="A199">
        <v>4032</v>
      </c>
      <c r="B199" s="12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4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55" x14ac:dyDescent="0.25">
      <c r="A200">
        <v>4034</v>
      </c>
      <c r="B200" s="12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4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65" x14ac:dyDescent="0.25">
      <c r="A201">
        <v>4035</v>
      </c>
      <c r="B201" s="12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4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285" x14ac:dyDescent="0.25">
      <c r="A202">
        <v>4036</v>
      </c>
      <c r="B202" s="12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4" t="s">
        <v>8315</v>
      </c>
      <c r="R202" t="s">
        <v>8316</v>
      </c>
      <c r="S202" s="18">
        <v>41804.937083333331</v>
      </c>
      <c r="T202" s="18">
        <v>41821.9375</v>
      </c>
    </row>
    <row r="203" spans="1:20" ht="300" x14ac:dyDescent="0.25">
      <c r="A203">
        <v>4037</v>
      </c>
      <c r="B203" s="12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4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55" x14ac:dyDescent="0.25">
      <c r="A204">
        <v>4038</v>
      </c>
      <c r="B204" s="12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4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95" x14ac:dyDescent="0.25">
      <c r="A205">
        <v>4039</v>
      </c>
      <c r="B205" s="12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4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270" x14ac:dyDescent="0.25">
      <c r="A206">
        <v>4040</v>
      </c>
      <c r="B206" s="12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4" t="s">
        <v>8315</v>
      </c>
      <c r="R206" t="s">
        <v>8316</v>
      </c>
      <c r="S206" s="18">
        <v>42144.231527777782</v>
      </c>
      <c r="T206" s="18">
        <v>42203.125</v>
      </c>
    </row>
    <row r="207" spans="1:20" ht="300" x14ac:dyDescent="0.25">
      <c r="A207">
        <v>4042</v>
      </c>
      <c r="B207" s="12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4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85" x14ac:dyDescent="0.25">
      <c r="A208">
        <v>4044</v>
      </c>
      <c r="B208" s="12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4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85" x14ac:dyDescent="0.25">
      <c r="A209">
        <v>4046</v>
      </c>
      <c r="B209" s="12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4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285" x14ac:dyDescent="0.25">
      <c r="A210">
        <v>4047</v>
      </c>
      <c r="B210" s="12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4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315" x14ac:dyDescent="0.25">
      <c r="A211">
        <v>4049</v>
      </c>
      <c r="B211" s="12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4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85" x14ac:dyDescent="0.25">
      <c r="A212">
        <v>4050</v>
      </c>
      <c r="B212" s="12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4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255" x14ac:dyDescent="0.25">
      <c r="A213">
        <v>4051</v>
      </c>
      <c r="B213" s="12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4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315" x14ac:dyDescent="0.25">
      <c r="A214">
        <v>4052</v>
      </c>
      <c r="B214" s="12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4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270" x14ac:dyDescent="0.25">
      <c r="A215">
        <v>4054</v>
      </c>
      <c r="B215" s="12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4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255" x14ac:dyDescent="0.25">
      <c r="A216">
        <v>4056</v>
      </c>
      <c r="B216" s="12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4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85" x14ac:dyDescent="0.25">
      <c r="A217">
        <v>4058</v>
      </c>
      <c r="B217" s="12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4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65" x14ac:dyDescent="0.25">
      <c r="A218">
        <v>4061</v>
      </c>
      <c r="B218" s="12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4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55" x14ac:dyDescent="0.25">
      <c r="A219">
        <v>4062</v>
      </c>
      <c r="B219" s="12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4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95" x14ac:dyDescent="0.25">
      <c r="A220">
        <v>4065</v>
      </c>
      <c r="B220" s="12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4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85" x14ac:dyDescent="0.25">
      <c r="A221">
        <v>4066</v>
      </c>
      <c r="B221" s="12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4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85" x14ac:dyDescent="0.25">
      <c r="A222">
        <v>4067</v>
      </c>
      <c r="B222" s="12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4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95" x14ac:dyDescent="0.25">
      <c r="A223">
        <v>4068</v>
      </c>
      <c r="B223" s="12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4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210" x14ac:dyDescent="0.25">
      <c r="A224">
        <v>4070</v>
      </c>
      <c r="B224" s="12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4" t="s">
        <v>8315</v>
      </c>
      <c r="R224" t="s">
        <v>8316</v>
      </c>
      <c r="S224" s="18">
        <v>42031.666898148149</v>
      </c>
      <c r="T224" s="18">
        <v>42064.125</v>
      </c>
    </row>
    <row r="225" spans="1:20" ht="300" x14ac:dyDescent="0.25">
      <c r="A225">
        <v>4073</v>
      </c>
      <c r="B225" s="12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4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225" x14ac:dyDescent="0.25">
      <c r="A226">
        <v>4076</v>
      </c>
      <c r="B226" s="12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4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70" x14ac:dyDescent="0.25">
      <c r="A227">
        <v>4077</v>
      </c>
      <c r="B227" s="12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4" t="s">
        <v>8315</v>
      </c>
      <c r="R227" t="s">
        <v>8316</v>
      </c>
      <c r="S227" s="18">
        <v>42695.7105787037</v>
      </c>
      <c r="T227" s="18">
        <v>42725.7105787037</v>
      </c>
    </row>
    <row r="228" spans="1:20" ht="255" x14ac:dyDescent="0.25">
      <c r="A228">
        <v>4079</v>
      </c>
      <c r="B228" s="12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4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240" x14ac:dyDescent="0.25">
      <c r="A229">
        <v>4080</v>
      </c>
      <c r="B229" s="12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255" x14ac:dyDescent="0.25">
      <c r="A230">
        <v>4081</v>
      </c>
      <c r="B230" s="12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4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85" x14ac:dyDescent="0.25">
      <c r="A231">
        <v>4082</v>
      </c>
      <c r="B231" s="12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4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55" x14ac:dyDescent="0.25">
      <c r="A232">
        <v>4083</v>
      </c>
      <c r="B232" s="12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4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55" x14ac:dyDescent="0.25">
      <c r="A233">
        <v>4085</v>
      </c>
      <c r="B233" s="12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4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300" x14ac:dyDescent="0.25">
      <c r="A234">
        <v>4086</v>
      </c>
      <c r="B234" s="12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4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75" x14ac:dyDescent="0.25">
      <c r="A235">
        <v>4087</v>
      </c>
      <c r="B235" s="12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4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85" x14ac:dyDescent="0.25">
      <c r="A236">
        <v>4089</v>
      </c>
      <c r="B236" s="12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4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225" x14ac:dyDescent="0.25">
      <c r="A237">
        <v>4090</v>
      </c>
      <c r="B237" s="12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4" t="s">
        <v>8315</v>
      </c>
      <c r="R237" t="s">
        <v>8316</v>
      </c>
      <c r="S237" s="18">
        <v>42209.67288194444</v>
      </c>
      <c r="T237" s="18">
        <v>42223.625</v>
      </c>
    </row>
    <row r="238" spans="1:20" ht="285" x14ac:dyDescent="0.25">
      <c r="A238">
        <v>4091</v>
      </c>
      <c r="B238" s="12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4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55" x14ac:dyDescent="0.25">
      <c r="A239">
        <v>4092</v>
      </c>
      <c r="B239" s="12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4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255" x14ac:dyDescent="0.25">
      <c r="A240">
        <v>4094</v>
      </c>
      <c r="B240" s="12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4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240" x14ac:dyDescent="0.25">
      <c r="A241">
        <v>4098</v>
      </c>
      <c r="B241" s="12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4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85" x14ac:dyDescent="0.25">
      <c r="A242">
        <v>4099</v>
      </c>
      <c r="B242" s="12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4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80" x14ac:dyDescent="0.25">
      <c r="A243">
        <v>4100</v>
      </c>
      <c r="B243" s="12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4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70" x14ac:dyDescent="0.25">
      <c r="A244">
        <v>4101</v>
      </c>
      <c r="B244" s="12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4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255" x14ac:dyDescent="0.25">
      <c r="A245">
        <v>4102</v>
      </c>
      <c r="B245" s="12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4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270" x14ac:dyDescent="0.25">
      <c r="A246">
        <v>4103</v>
      </c>
      <c r="B246" s="12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4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55" x14ac:dyDescent="0.25">
      <c r="A247">
        <v>4106</v>
      </c>
      <c r="B247" s="12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4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70" x14ac:dyDescent="0.25">
      <c r="A248">
        <v>4107</v>
      </c>
      <c r="B248" s="12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4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40" x14ac:dyDescent="0.25">
      <c r="A249">
        <v>4108</v>
      </c>
      <c r="B249" s="12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4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240" x14ac:dyDescent="0.25">
      <c r="A250">
        <v>4111</v>
      </c>
      <c r="B250" s="12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4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285" x14ac:dyDescent="0.25">
      <c r="A251">
        <v>4113</v>
      </c>
      <c r="B251" s="12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4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AAC09-22E3-4BA5-B8CB-A8BBFA11EC65}">
  <dimension ref="A1:C15"/>
  <sheetViews>
    <sheetView workbookViewId="0">
      <selection activeCell="C16" sqref="C16"/>
    </sheetView>
  </sheetViews>
  <sheetFormatPr defaultRowHeight="15" x14ac:dyDescent="0.25"/>
  <cols>
    <col min="1" max="1" width="29.140625" customWidth="1"/>
    <col min="2" max="2" width="12.140625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6">
        <f>AVERAGE(Sheet6!D:D)</f>
        <v>5048.8786407766993</v>
      </c>
      <c r="C2" s="6">
        <f>AVERAGE(Sheet7!D:D)</f>
        <v>10554.212</v>
      </c>
    </row>
    <row r="3" spans="1:3" x14ac:dyDescent="0.25">
      <c r="A3" t="s">
        <v>8386</v>
      </c>
      <c r="B3" s="6">
        <f>MEDIAN(Sheet6!D:D)</f>
        <v>3000</v>
      </c>
      <c r="C3" s="6">
        <f>MEDIAN(Sheet7!D:D)</f>
        <v>5000</v>
      </c>
    </row>
    <row r="4" spans="1:3" x14ac:dyDescent="0.25">
      <c r="A4" t="s">
        <v>8389</v>
      </c>
      <c r="B4">
        <f>_xlfn.STDEV.P(Sheet6!D:D)</f>
        <v>7748.7537726373303</v>
      </c>
      <c r="C4">
        <f>_xlfn.STDEV.P(Sheet7!D:D)</f>
        <v>21967.731061515115</v>
      </c>
    </row>
    <row r="5" spans="1:3" x14ac:dyDescent="0.25">
      <c r="A5" t="s">
        <v>8390</v>
      </c>
      <c r="B5">
        <f>_xlfn.QUARTILE.EXC(Sheet6!D:D, 3)</f>
        <v>5000</v>
      </c>
      <c r="C5">
        <f>_xlfn.QUARTILE.EXC(Sheet7!D:D, 3)</f>
        <v>10000</v>
      </c>
    </row>
    <row r="6" spans="1:3" x14ac:dyDescent="0.25">
      <c r="A6" t="s">
        <v>8391</v>
      </c>
      <c r="B6">
        <f>_xlfn.QUARTILE.EXC(Sheet6!D:D, 1)</f>
        <v>1500</v>
      </c>
      <c r="C6">
        <f>_xlfn.QUARTILE.EXC(Sheet7!D:D, 1)</f>
        <v>2000</v>
      </c>
    </row>
    <row r="7" spans="1:3" x14ac:dyDescent="0.25">
      <c r="A7" t="s">
        <v>8392</v>
      </c>
      <c r="B7">
        <f>B5-B6</f>
        <v>3500</v>
      </c>
      <c r="C7">
        <f>C5-C6</f>
        <v>8000</v>
      </c>
    </row>
    <row r="10" spans="1:3" x14ac:dyDescent="0.25">
      <c r="A10" t="s">
        <v>8387</v>
      </c>
      <c r="B10" s="8">
        <f>AVERAGE(Sheet6!E:E)</f>
        <v>5601.5458009708727</v>
      </c>
      <c r="C10" s="8">
        <f>AVERAGE(Sheet7!E:E)</f>
        <v>558.65484000000004</v>
      </c>
    </row>
    <row r="11" spans="1:3" x14ac:dyDescent="0.25">
      <c r="A11" t="s">
        <v>8388</v>
      </c>
      <c r="B11" s="8">
        <f>MEDIAN(Sheet6!E:E)</f>
        <v>3167.5</v>
      </c>
      <c r="C11" s="8">
        <f>MEDIAN(Sheet7!E:E)</f>
        <v>103</v>
      </c>
    </row>
    <row r="12" spans="1:3" x14ac:dyDescent="0.25">
      <c r="A12" t="s">
        <v>8393</v>
      </c>
      <c r="B12">
        <f>_xlfn.STDEV.P(Sheet6!E:E)</f>
        <v>8334.5731699164608</v>
      </c>
      <c r="C12">
        <f>_xlfn.STDEV.P(Sheet7!E:E)</f>
        <v>1330.5230280400915</v>
      </c>
    </row>
    <row r="13" spans="1:3" x14ac:dyDescent="0.25">
      <c r="A13" t="s">
        <v>8394</v>
      </c>
      <c r="B13">
        <f>_xlfn.QUARTILE.EXC(Sheet6!E:E, 3)</f>
        <v>5699</v>
      </c>
      <c r="C13">
        <f>_xlfn.QUARTILE.EXC(Sheet7!E:E, 3)</f>
        <v>501</v>
      </c>
    </row>
    <row r="14" spans="1:3" x14ac:dyDescent="0.25">
      <c r="A14" t="s">
        <v>8395</v>
      </c>
      <c r="B14">
        <f>_xlfn.QUARTILE.EXC(Sheet6!E:E, 1)</f>
        <v>1716.5074999999999</v>
      </c>
      <c r="C14">
        <f>_xlfn.QUARTILE.EXC(Sheet7!E:E, 1)</f>
        <v>9.25</v>
      </c>
    </row>
    <row r="15" spans="1:3" x14ac:dyDescent="0.25">
      <c r="A15" t="s">
        <v>8396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95296-2B27-4B82-87F7-AB316805066C}">
  <dimension ref="A1:D6"/>
  <sheetViews>
    <sheetView workbookViewId="0">
      <selection activeCell="B15" sqref="B15"/>
    </sheetView>
  </sheetViews>
  <sheetFormatPr defaultRowHeight="15" x14ac:dyDescent="0.25"/>
  <cols>
    <col min="1" max="1" width="33.140625" customWidth="1"/>
    <col min="2" max="2" width="44.140625" style="3" customWidth="1"/>
  </cols>
  <sheetData>
    <row r="1" spans="1:4" x14ac:dyDescent="0.25">
      <c r="A1" t="s">
        <v>8380</v>
      </c>
      <c r="B1" s="3" t="s">
        <v>8381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3, FALSE)</f>
        <v>2000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3, FALSE)</f>
        <v>2000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3, FALSE)</f>
        <v>1500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3, FALSE)</f>
        <v>1000</v>
      </c>
    </row>
    <row r="6" spans="1:4" ht="45" x14ac:dyDescent="0.25">
      <c r="A6" t="s">
        <v>8382</v>
      </c>
      <c r="B6" s="3" t="e">
        <f>VLOOKUP(A6, Kickstarter!B:C, 2, FALSE)</f>
        <v>#N/A</v>
      </c>
      <c r="C6" t="e">
        <f>VLOOKUP(A6, Kickstarter!B:E, 3, FALSE)</f>
        <v>#N/A</v>
      </c>
      <c r="D6" t="e">
        <f>VLOOKUP(A6, Kickstarter!B:E, 3, FALSE)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CAC8A-CB41-436B-A567-B9539A2DE62D}">
  <dimension ref="A1:E7"/>
  <sheetViews>
    <sheetView topLeftCell="A19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8223</v>
      </c>
    </row>
    <row r="2" spans="1:5" x14ac:dyDescent="0.25">
      <c r="A2" s="15" t="s">
        <v>8358</v>
      </c>
      <c r="B2" t="s">
        <v>8363</v>
      </c>
    </row>
    <row r="4" spans="1:5" x14ac:dyDescent="0.25">
      <c r="A4" s="15" t="s">
        <v>8364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5">
      <c r="A7" s="16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Outcomes Based on Lauch Date</vt:lpstr>
      <vt:lpstr>Sheet6</vt:lpstr>
      <vt:lpstr>Sheet7</vt:lpstr>
      <vt:lpstr>Sheet8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Israel Solis</cp:lastModifiedBy>
  <dcterms:created xsi:type="dcterms:W3CDTF">2017-04-20T15:17:24Z</dcterms:created>
  <dcterms:modified xsi:type="dcterms:W3CDTF">2021-09-19T10:24:25Z</dcterms:modified>
</cp:coreProperties>
</file>