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bootcamp files\Class work\Crowdfunding Analysis\"/>
    </mc:Choice>
  </mc:AlternateContent>
  <xr:revisionPtr revIDLastSave="0" documentId="13_ncr:1_{C4753FE6-AAFD-4BEC-9388-F155A70EB466}" xr6:coauthVersionLast="47" xr6:coauthVersionMax="47" xr10:uidLastSave="{00000000-0000-0000-0000-000000000000}"/>
  <bookViews>
    <workbookView xWindow="-120" yWindow="-120" windowWidth="29040" windowHeight="15840" tabRatio="753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Outcomes Based on Lauch Date" sheetId="5" r:id="rId5"/>
    <sheet name="Edinburgh Research" sheetId="6" r:id="rId6"/>
    <sheet name="Subcategory Statistics" sheetId="3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9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" l="1"/>
  <c r="B2" i="12"/>
  <c r="E13" i="12"/>
  <c r="G13" i="12" s="1"/>
  <c r="C13" i="12"/>
  <c r="C12" i="12"/>
  <c r="C11" i="12"/>
  <c r="C10" i="12"/>
  <c r="B10" i="12"/>
  <c r="C9" i="12"/>
  <c r="C8" i="12"/>
  <c r="C7" i="12"/>
  <c r="C6" i="12"/>
  <c r="C5" i="12"/>
  <c r="C4" i="12"/>
  <c r="C3" i="12"/>
  <c r="C2" i="12"/>
  <c r="B13" i="12"/>
  <c r="B12" i="12"/>
  <c r="B11" i="12"/>
  <c r="B9" i="12"/>
  <c r="B8" i="12"/>
  <c r="B7" i="12"/>
  <c r="B6" i="12"/>
  <c r="B5" i="12"/>
  <c r="B4" i="12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6" i="12" l="1"/>
  <c r="F7" i="12"/>
  <c r="G7" i="12"/>
  <c r="F9" i="12"/>
  <c r="G9" i="12"/>
  <c r="F12" i="12"/>
  <c r="G12" i="12"/>
  <c r="E2" i="12"/>
  <c r="F2" i="12" s="1"/>
  <c r="F13" i="12"/>
  <c r="E12" i="12"/>
  <c r="E11" i="12"/>
  <c r="F11" i="12" s="1"/>
  <c r="E10" i="12"/>
  <c r="F10" i="12" s="1"/>
  <c r="E9" i="12"/>
  <c r="E8" i="12"/>
  <c r="G8" i="12" s="1"/>
  <c r="E7" i="12"/>
  <c r="E6" i="12"/>
  <c r="G6" i="12" s="1"/>
  <c r="E5" i="12"/>
  <c r="F5" i="12" s="1"/>
  <c r="E4" i="12"/>
  <c r="F4" i="12" s="1"/>
  <c r="E3" i="12"/>
  <c r="F3" i="12" s="1"/>
  <c r="G3" i="12" l="1"/>
  <c r="G2" i="12"/>
  <c r="F8" i="12"/>
  <c r="G10" i="12"/>
  <c r="G5" i="12"/>
  <c r="G11" i="12"/>
  <c r="G4" i="12"/>
</calcChain>
</file>

<file path=xl/sharedStrings.xml><?xml version="1.0" encoding="utf-8"?>
<sst xmlns="http://schemas.openxmlformats.org/spreadsheetml/2006/main" count="33048" uniqueCount="8406">
  <si>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</si>
  <si>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</si>
  <si>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</si>
  <si>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</si>
  <si>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</si>
  <si>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</si>
  <si>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</si>
  <si>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</si>
  <si>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</si>
  <si>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</si>
  <si>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</si>
  <si>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</si>
  <si>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</si>
  <si>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</si>
  <si>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</si>
  <si>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</si>
  <si>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</si>
  <si>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</si>
  <si>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</si>
  <si>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</si>
  <si>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</si>
  <si>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</si>
  <si>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</si>
  <si>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</si>
  <si>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</si>
  <si>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</si>
  <si>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</si>
  <si>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</si>
  <si>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</si>
  <si>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</si>
  <si>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</si>
  <si>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</si>
  <si>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</si>
  <si>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</si>
  <si>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</si>
  <si>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</si>
  <si>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</si>
  <si>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</si>
  <si>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</si>
  <si>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</si>
  <si>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</si>
  <si>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</si>
  <si>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</si>
  <si>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</si>
  <si>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</si>
  <si>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</si>
  <si>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</si>
  <si>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</si>
  <si>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</si>
  <si>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</si>
  <si>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</si>
  <si>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</si>
  <si>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</si>
  <si>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</si>
  <si>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</si>
  <si>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</si>
  <si>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</si>
  <si>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</si>
  <si>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</si>
  <si>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</si>
  <si>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</si>
  <si>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</si>
  <si>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</si>
  <si>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</si>
  <si>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</si>
  <si>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</si>
  <si>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</si>
  <si>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</si>
  <si>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</si>
  <si>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</si>
  <si>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</si>
  <si>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</si>
  <si>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</si>
  <si>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</si>
  <si>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</si>
  <si>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</si>
  <si>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</si>
  <si>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</si>
  <si>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</si>
  <si>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</si>
  <si>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</si>
  <si>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</si>
  <si>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</si>
  <si>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</si>
  <si>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</si>
  <si>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</si>
  <si>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</si>
  <si>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</si>
  <si>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</si>
  <si>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</si>
  <si>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</si>
  <si>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</si>
  <si>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</si>
  <si>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</si>
  <si>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</si>
  <si>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</si>
  <si>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</si>
  <si>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</si>
  <si>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</si>
  <si>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</si>
  <si>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</si>
  <si>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</si>
  <si>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</si>
  <si>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</si>
  <si>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</si>
  <si>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</si>
  <si>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</si>
  <si>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</si>
  <si>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</si>
  <si>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</si>
  <si>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</si>
  <si>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</si>
  <si>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</si>
  <si>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</si>
  <si>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</si>
  <si>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</si>
  <si>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</si>
  <si>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</si>
  <si>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</si>
  <si>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</si>
  <si>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</si>
  <si>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</si>
  <si>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</si>
  <si>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</si>
  <si>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</si>
  <si>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</si>
  <si>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</si>
  <si>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</si>
  <si>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</si>
  <si>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</si>
  <si>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</si>
  <si>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</si>
  <si>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</si>
  <si>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</si>
  <si>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</si>
  <si>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</si>
  <si>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</si>
  <si>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</si>
  <si>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</si>
  <si>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</si>
  <si>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</si>
  <si>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</si>
  <si>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</si>
  <si>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</si>
  <si>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</si>
  <si>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</si>
  <si>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</si>
  <si>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</si>
  <si>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</si>
  <si>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</si>
  <si>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</si>
  <si>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</si>
  <si>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</si>
  <si>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</si>
  <si>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</si>
  <si>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</si>
  <si>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</si>
  <si>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</si>
  <si>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</si>
  <si>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</si>
  <si>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</si>
  <si>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</si>
  <si>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</si>
  <si>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</si>
  <si>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</si>
  <si>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</si>
  <si>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</si>
  <si>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</si>
  <si>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</si>
  <si>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</si>
  <si>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</si>
  <si>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</si>
  <si>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</si>
  <si>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</si>
  <si>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</si>
  <si>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</si>
  <si>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</si>
  <si>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</si>
  <si>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</si>
  <si>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</si>
  <si>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</si>
  <si>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</si>
  <si>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</si>
  <si>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</si>
  <si>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</si>
  <si>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</si>
  <si>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</si>
  <si>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</si>
  <si>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</si>
  <si>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</si>
  <si>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</si>
  <si>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</si>
  <si>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</si>
  <si>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</si>
  <si>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</si>
  <si>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</si>
  <si>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</si>
  <si>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</si>
  <si>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</si>
  <si>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</si>
  <si>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</si>
  <si>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</si>
  <si>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</si>
  <si>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</si>
  <si>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</si>
  <si>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</si>
  <si>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</si>
  <si>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</si>
  <si>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</si>
  <si>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</si>
  <si>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</si>
  <si>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</si>
  <si>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</si>
  <si>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</si>
  <si>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</si>
  <si>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</si>
  <si>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</si>
  <si>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</si>
  <si>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</si>
  <si>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</si>
  <si>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</si>
  <si>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</si>
  <si>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</si>
  <si>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</si>
  <si>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</si>
  <si>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</si>
  <si>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</si>
  <si>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</si>
  <si>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</si>
  <si>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</si>
  <si>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</si>
  <si>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</si>
  <si>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</si>
  <si>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</si>
  <si>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</si>
  <si>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</si>
  <si>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</si>
  <si>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</si>
  <si>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</si>
  <si>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</si>
  <si>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</si>
  <si>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</si>
  <si>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</si>
  <si>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</si>
  <si>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</si>
  <si>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</si>
  <si>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</si>
  <si>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</si>
  <si>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</si>
  <si>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</si>
  <si>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</si>
  <si>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</si>
  <si>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</si>
  <si>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</si>
  <si>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</si>
  <si>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</si>
  <si>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</si>
  <si>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</si>
  <si>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</si>
  <si>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</si>
  <si>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</si>
  <si>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</si>
  <si>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</si>
  <si>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</si>
  <si>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</si>
  <si>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</si>
  <si>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</si>
  <si>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</si>
  <si>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</si>
  <si>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</si>
  <si>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</si>
  <si>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</si>
  <si>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</si>
  <si>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</si>
  <si>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</si>
  <si>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</si>
  <si>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</si>
  <si>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</si>
  <si>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</si>
  <si>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</si>
  <si>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</si>
  <si>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</si>
  <si>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</si>
  <si>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</si>
  <si>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</si>
  <si>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</si>
  <si>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</si>
  <si>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</si>
  <si>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</si>
  <si>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</si>
  <si>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</si>
  <si>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</si>
  <si>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</si>
  <si>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</si>
  <si>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</si>
  <si>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</si>
  <si>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</si>
  <si>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</si>
  <si>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</si>
  <si>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</si>
  <si>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</si>
  <si>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</si>
  <si>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</si>
  <si>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</si>
  <si>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</si>
  <si>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</si>
  <si>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</si>
  <si>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</si>
  <si>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</si>
  <si>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</si>
  <si>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</si>
  <si>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</si>
  <si>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</si>
  <si>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</si>
  <si>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</si>
  <si>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</si>
  <si>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</si>
  <si>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</si>
  <si>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</si>
  <si>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</si>
  <si>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</si>
  <si>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</si>
  <si>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</si>
  <si>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</si>
  <si>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</si>
  <si>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</si>
  <si>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</si>
  <si>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</si>
  <si>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</si>
  <si>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</si>
  <si>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</si>
  <si>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</si>
  <si>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</si>
  <si>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</si>
  <si>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</si>
  <si>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</si>
  <si>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</si>
  <si>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</si>
  <si>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</si>
  <si>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</si>
  <si>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</si>
  <si>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</si>
  <si>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</si>
  <si>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</si>
  <si>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</si>
  <si>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</si>
  <si>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</si>
  <si>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</si>
  <si>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</si>
  <si>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</si>
  <si>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</si>
  <si>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</si>
  <si>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</si>
  <si>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</si>
  <si>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</si>
  <si>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</si>
  <si>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</si>
  <si>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</si>
  <si>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</si>
  <si>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</si>
  <si>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</si>
  <si>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</si>
  <si>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</si>
  <si>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</si>
  <si>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</si>
  <si>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</si>
  <si>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</si>
  <si>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</si>
  <si>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</si>
  <si>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</si>
  <si>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</si>
  <si>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</si>
  <si>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</si>
  <si>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</si>
  <si>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</si>
  <si>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</si>
  <si>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</si>
  <si>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</si>
  <si>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</si>
  <si>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</si>
  <si>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</si>
  <si>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</si>
  <si>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</si>
  <si>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</si>
  <si>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</si>
  <si>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</si>
  <si>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</si>
  <si>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</si>
  <si>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</si>
  <si>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</si>
  <si>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</si>
  <si>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</si>
  <si>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</si>
  <si>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</si>
  <si>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</si>
  <si>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</si>
  <si>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</si>
  <si>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</si>
  <si>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</si>
  <si>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</si>
  <si>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</si>
  <si>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</si>
  <si>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</si>
  <si>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</si>
  <si>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</si>
  <si>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</si>
  <si>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</si>
  <si>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</si>
  <si>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</si>
  <si>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</si>
  <si>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</si>
  <si>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</si>
  <si>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</si>
  <si>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</si>
  <si>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</si>
  <si>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</si>
  <si>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</si>
  <si>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</si>
  <si>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</si>
  <si>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</si>
  <si>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</si>
  <si>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</si>
  <si>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</si>
  <si>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</si>
  <si>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</si>
  <si>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</si>
  <si>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</si>
  <si>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</si>
  <si>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</si>
  <si>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</si>
  <si>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</si>
  <si>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</si>
  <si>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</si>
  <si>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</si>
  <si>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</si>
  <si>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</si>
  <si>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</si>
  <si>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</si>
  <si>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</si>
  <si>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</si>
  <si>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</si>
  <si>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</si>
  <si>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</si>
  <si>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</si>
  <si>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</si>
  <si>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</si>
  <si>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</si>
  <si>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</si>
  <si>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</si>
  <si>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</si>
  <si>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</si>
  <si>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</si>
  <si>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</si>
  <si>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</si>
  <si>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</si>
  <si>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</si>
  <si>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</si>
  <si>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</si>
  <si>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</si>
  <si>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</si>
  <si>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</si>
  <si>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</si>
  <si>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</si>
  <si>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</si>
  <si>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</si>
  <si>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</si>
  <si>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</si>
  <si>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</si>
  <si>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</si>
  <si>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</si>
  <si>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</si>
  <si>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</si>
  <si>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</si>
  <si>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</si>
  <si>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</si>
  <si>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</si>
  <si>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</si>
  <si>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</si>
  <si>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</si>
  <si>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</si>
  <si>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</si>
  <si>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</si>
  <si>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</si>
  <si>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</si>
  <si>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</si>
  <si>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</si>
  <si>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</si>
  <si>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</si>
  <si>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</si>
  <si>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</si>
  <si>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</si>
  <si>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</si>
  <si>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</si>
  <si>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</si>
  <si>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</si>
  <si>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</si>
  <si>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</si>
  <si>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</si>
  <si>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</si>
  <si>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</si>
  <si>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</si>
  <si>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</si>
  <si>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</si>
  <si>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</si>
  <si>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</si>
  <si>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</si>
  <si>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</si>
  <si>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</si>
  <si>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</si>
  <si>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</si>
  <si>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</si>
  <si>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</si>
  <si>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</si>
  <si>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</si>
  <si>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</si>
  <si>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</si>
  <si>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</si>
  <si>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</si>
  <si>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</si>
  <si>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</si>
  <si>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</si>
  <si>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</si>
  <si>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</si>
  <si>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</si>
  <si>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</si>
  <si>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</si>
  <si>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</si>
  <si>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</si>
  <si>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</si>
  <si>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</si>
  <si>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</si>
  <si>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</si>
  <si>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</si>
  <si>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</si>
  <si>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</si>
  <si>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</si>
  <si>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</si>
  <si>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</si>
  <si>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</si>
  <si>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</si>
  <si>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</si>
  <si>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</si>
  <si>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</si>
  <si>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</si>
  <si>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</si>
  <si>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</si>
  <si>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</si>
  <si>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</si>
  <si>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</si>
  <si>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</si>
  <si>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</si>
  <si>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</si>
  <si>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</si>
  <si>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</si>
  <si>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</si>
  <si>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</si>
  <si>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</si>
  <si>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</si>
  <si>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</si>
  <si>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</si>
  <si>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</si>
  <si>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</si>
  <si>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</si>
  <si>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</si>
  <si>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</si>
  <si>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</si>
  <si>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</si>
  <si>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</si>
  <si>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</si>
  <si>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</si>
  <si>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</si>
  <si>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</si>
  <si>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</si>
  <si>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</si>
  <si>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</si>
  <si>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</si>
  <si>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</si>
  <si>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</si>
  <si>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</si>
  <si>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</si>
  <si>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</si>
  <si>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</si>
  <si>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</si>
  <si>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</si>
  <si>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</si>
  <si>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</si>
  <si>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</si>
  <si>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</si>
  <si>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</si>
  <si>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</si>
  <si>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</si>
  <si>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</si>
  <si>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</si>
  <si>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</si>
  <si>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</si>
  <si>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</si>
  <si>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</si>
  <si>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</si>
  <si>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</si>
  <si>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</si>
  <si>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</si>
  <si>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</si>
  <si>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</si>
  <si>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</si>
  <si>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</si>
  <si>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</si>
  <si>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</si>
  <si>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</si>
  <si>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</si>
  <si>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</si>
  <si>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</si>
  <si>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</si>
  <si>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</si>
  <si>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</si>
  <si>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</si>
  <si>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</si>
  <si>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</si>
  <si>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</si>
  <si>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</si>
  <si>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</si>
  <si>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</si>
  <si>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</si>
  <si>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</si>
  <si>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</si>
  <si>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</si>
  <si>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</si>
  <si>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</si>
  <si>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</si>
  <si>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</si>
  <si>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</si>
  <si>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</si>
  <si>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</si>
  <si>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</si>
  <si>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</si>
  <si>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</si>
  <si>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</si>
  <si>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</si>
  <si>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</si>
  <si>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</si>
  <si>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</si>
  <si>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</si>
  <si>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</si>
  <si>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</si>
  <si>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</si>
  <si>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</si>
  <si>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</si>
  <si>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</si>
  <si>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</si>
  <si>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</si>
  <si>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</si>
  <si>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</si>
  <si>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</si>
  <si>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</si>
  <si>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</si>
  <si>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</si>
  <si>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</si>
  <si>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</si>
  <si>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</si>
  <si>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</si>
  <si>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</si>
  <si>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</si>
  <si>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</si>
  <si>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</si>
  <si>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</si>
  <si>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</si>
  <si>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</si>
  <si>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</si>
  <si>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</si>
  <si>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</si>
  <si>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</si>
  <si>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</si>
  <si>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</si>
  <si>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</si>
  <si>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</si>
  <si>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</si>
  <si>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</si>
  <si>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</si>
  <si>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</si>
  <si>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</si>
  <si>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</si>
  <si>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</si>
  <si>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</si>
  <si>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</si>
  <si>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</si>
  <si>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</si>
  <si>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</si>
  <si>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</si>
  <si>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</si>
  <si>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</si>
  <si>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</si>
  <si>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</si>
  <si>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</si>
  <si>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</si>
  <si>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</si>
  <si>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</si>
  <si>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</si>
  <si>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</si>
  <si>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</si>
  <si>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</si>
  <si>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</si>
  <si>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</si>
  <si>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</si>
  <si>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</si>
  <si>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</si>
  <si>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</si>
  <si>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</si>
  <si>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</si>
  <si>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</si>
  <si>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</si>
  <si>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</si>
  <si>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</si>
  <si>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</si>
  <si>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</si>
  <si>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</si>
  <si>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</si>
  <si>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</si>
  <si>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</si>
  <si>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</si>
  <si>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</si>
  <si>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</si>
  <si>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</si>
  <si>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</si>
  <si>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</si>
  <si>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</si>
  <si>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</si>
  <si>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</si>
  <si>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</si>
  <si>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</si>
  <si>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</si>
  <si>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</si>
  <si>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</si>
  <si>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</si>
  <si>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</si>
  <si>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</si>
  <si>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</si>
  <si>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</si>
  <si>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</si>
  <si>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</si>
  <si>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</si>
  <si>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</si>
  <si>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</si>
  <si>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</si>
  <si>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</si>
  <si>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</si>
  <si>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</si>
  <si>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</si>
  <si>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</si>
  <si>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</si>
  <si>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</si>
  <si>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</si>
  <si>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</si>
  <si>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</si>
  <si>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</si>
  <si>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</si>
  <si>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</si>
  <si>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</si>
  <si>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</si>
  <si>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</si>
  <si>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</si>
  <si>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</si>
  <si>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</si>
  <si>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</si>
  <si>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</si>
  <si>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</si>
  <si>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</si>
  <si>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</si>
  <si>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</si>
  <si>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</si>
  <si>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</si>
  <si>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</si>
  <si>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</si>
  <si>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</si>
  <si>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</si>
  <si>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</si>
  <si>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</si>
  <si>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</si>
  <si>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</si>
  <si>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</si>
  <si>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</si>
  <si>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</si>
  <si>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</si>
  <si>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</si>
  <si>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</si>
  <si>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</si>
  <si>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</si>
  <si>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</si>
  <si>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</si>
  <si>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</si>
  <si>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</si>
  <si>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</si>
  <si>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</si>
  <si>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</si>
  <si>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</si>
  <si>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</si>
  <si>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</si>
  <si>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</si>
  <si>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</si>
  <si>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</si>
  <si>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</si>
  <si>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</si>
  <si>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</si>
  <si>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</si>
  <si>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</si>
  <si>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</si>
  <si>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</si>
  <si>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</si>
  <si>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</si>
  <si>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</si>
  <si>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</si>
  <si>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</si>
  <si>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</si>
  <si>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</si>
  <si>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</si>
  <si>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</si>
  <si>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</si>
  <si>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</si>
  <si>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</si>
  <si>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</si>
  <si>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</si>
  <si>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</si>
  <si>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</si>
  <si>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</si>
  <si>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</si>
  <si>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</si>
  <si>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</si>
  <si>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</si>
  <si>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</si>
  <si>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</si>
  <si>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</si>
  <si>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</si>
  <si>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</si>
  <si>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</si>
  <si>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</si>
  <si>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</si>
  <si>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</si>
  <si>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</si>
  <si>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</si>
  <si>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</si>
  <si>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</si>
  <si>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</si>
  <si>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</si>
  <si>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</si>
  <si>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</si>
  <si>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</si>
  <si>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</si>
  <si>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</si>
  <si>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</si>
  <si>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</si>
  <si>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</si>
  <si>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</si>
  <si>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</si>
  <si>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</si>
  <si>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</si>
  <si>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</si>
  <si>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</si>
  <si>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</si>
  <si>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</si>
  <si>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</si>
  <si>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</si>
  <si>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</si>
  <si>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</si>
  <si>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</si>
  <si>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</si>
  <si>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</si>
  <si>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</si>
  <si>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</si>
  <si>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</si>
  <si>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</si>
  <si>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</si>
  <si>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</si>
  <si>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</si>
  <si>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</si>
  <si>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</si>
  <si>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</si>
  <si>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</si>
  <si>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</si>
  <si>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</si>
  <si>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</si>
  <si>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</si>
  <si>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</si>
  <si>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</si>
  <si>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</si>
  <si>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</si>
  <si>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</si>
  <si>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</si>
  <si>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</si>
  <si>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</si>
  <si>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</si>
  <si>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</si>
  <si>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</si>
  <si>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</si>
  <si>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</si>
  <si>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</si>
  <si>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</si>
  <si>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</si>
  <si>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</si>
  <si>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</si>
  <si>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</si>
  <si>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</si>
  <si>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</si>
  <si>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</si>
  <si>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</si>
  <si>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</si>
  <si>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</si>
  <si>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</si>
  <si>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</si>
  <si>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</si>
  <si>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</si>
  <si>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</si>
  <si>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</si>
  <si>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</si>
  <si>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</si>
  <si>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</si>
  <si>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</si>
  <si>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</si>
  <si>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</si>
  <si>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</si>
  <si>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</si>
  <si>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</si>
  <si>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</si>
  <si>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</si>
  <si>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</si>
  <si>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</si>
  <si>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</si>
  <si>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</si>
  <si>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</si>
  <si>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</si>
  <si>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</si>
  <si>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</si>
  <si>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</si>
  <si>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</si>
  <si>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</si>
  <si>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</si>
  <si>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</si>
  <si>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</si>
  <si>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</si>
  <si>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</si>
  <si>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</si>
  <si>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</si>
  <si>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</si>
  <si>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</si>
  <si>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</si>
  <si>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</si>
  <si>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</si>
  <si>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</si>
  <si>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</si>
  <si>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</si>
  <si>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</si>
  <si>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</si>
  <si>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</si>
  <si>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</si>
  <si>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</si>
  <si>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</si>
  <si>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</si>
  <si>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</si>
  <si>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</si>
  <si>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</si>
  <si>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</si>
  <si>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</si>
  <si>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</si>
  <si>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</si>
  <si>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</si>
  <si>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</si>
  <si>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</si>
  <si>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</si>
  <si>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</si>
  <si>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</si>
  <si>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</si>
  <si>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</si>
  <si>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</si>
  <si>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</si>
  <si>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</si>
  <si>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</si>
  <si>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</si>
  <si>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</si>
  <si>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</si>
  <si>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</si>
  <si>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</si>
  <si>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</si>
  <si>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</si>
  <si>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</si>
  <si>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</si>
  <si>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</si>
  <si>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</si>
  <si>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</si>
  <si>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</si>
  <si>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</si>
  <si>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</si>
  <si>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</si>
  <si>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</si>
  <si>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</si>
  <si>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</si>
  <si>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</si>
  <si>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</si>
  <si>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</si>
  <si>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</si>
  <si>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</si>
  <si>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</si>
  <si>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</si>
  <si>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</si>
  <si>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</si>
  <si>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</si>
  <si>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</si>
  <si>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</si>
  <si>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</si>
  <si>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</si>
  <si>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</si>
  <si>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</si>
  <si>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</si>
  <si>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</si>
  <si>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</si>
  <si>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</si>
  <si>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</si>
  <si>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</si>
  <si>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</si>
  <si>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</si>
  <si>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</si>
  <si>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</si>
  <si>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</si>
  <si>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</si>
  <si>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</si>
  <si>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</si>
  <si>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</si>
  <si>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</si>
  <si>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</si>
  <si>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</si>
  <si>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</si>
  <si>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</si>
  <si>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</si>
  <si>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</si>
  <si>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</si>
  <si>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</si>
  <si>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</si>
  <si>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</si>
  <si>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</si>
  <si>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</si>
  <si>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</si>
  <si>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</si>
  <si>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</si>
  <si>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</si>
  <si>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</si>
  <si>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</si>
  <si>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</si>
  <si>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</si>
  <si>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</si>
  <si>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</si>
  <si>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</si>
  <si>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</si>
  <si>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</si>
  <si>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</si>
  <si>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</si>
  <si>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</si>
  <si>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</si>
  <si>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</si>
  <si>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</si>
  <si>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</si>
  <si>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</si>
  <si>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</si>
  <si>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</si>
  <si>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</si>
  <si>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</si>
  <si>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</si>
  <si>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</si>
  <si>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</si>
  <si>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</si>
  <si>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</si>
  <si>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</si>
  <si>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</si>
  <si>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</si>
  <si>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</si>
  <si>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</si>
  <si>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</si>
  <si>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</si>
  <si>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</si>
  <si>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</si>
  <si>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</si>
  <si>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</si>
  <si>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</si>
  <si>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</si>
  <si>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</si>
  <si>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</si>
  <si>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</si>
  <si>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</si>
  <si>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</si>
  <si>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</si>
  <si>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</si>
  <si>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</si>
  <si>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</si>
  <si>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</si>
  <si>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</si>
  <si>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</si>
  <si>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</si>
  <si>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</si>
  <si>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</si>
  <si>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</si>
  <si>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</si>
  <si>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</si>
  <si>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</si>
  <si>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</si>
  <si>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</si>
  <si>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</si>
  <si>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</si>
  <si>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</si>
  <si>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</si>
  <si>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</si>
  <si>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</si>
  <si>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</si>
  <si>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</si>
  <si>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</si>
  <si>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</si>
  <si>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</si>
  <si>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</si>
  <si>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</si>
  <si>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</si>
  <si>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</si>
  <si>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</si>
  <si>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</si>
  <si>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</si>
  <si>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</si>
  <si>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</si>
  <si>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</si>
  <si>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</si>
  <si>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</si>
  <si>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</si>
  <si>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</si>
  <si>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</si>
  <si>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</si>
  <si>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</si>
  <si>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</si>
  <si>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</si>
  <si>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</si>
  <si>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</si>
  <si>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</si>
  <si>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</si>
  <si>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</si>
  <si>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</si>
  <si>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</si>
  <si>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</si>
  <si>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</si>
  <si>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</si>
  <si>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</si>
  <si>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</si>
  <si>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</si>
  <si>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</si>
  <si>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</si>
  <si>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</si>
  <si>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</si>
  <si>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</si>
  <si>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</si>
  <si>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</si>
  <si>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</si>
  <si>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</si>
  <si>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</si>
  <si>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</si>
  <si>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</si>
  <si>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</si>
  <si>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</si>
  <si>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</si>
  <si>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</si>
  <si>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</si>
  <si>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</si>
  <si>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</si>
  <si>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</si>
  <si>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</si>
  <si>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</si>
  <si>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</si>
  <si>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</si>
  <si>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</si>
  <si>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</si>
  <si>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</si>
  <si>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</si>
  <si>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</si>
  <si>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</si>
  <si>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</si>
  <si>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</si>
  <si>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</si>
  <si>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</si>
  <si>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</si>
  <si>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</si>
  <si>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</si>
  <si>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</si>
  <si>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</si>
  <si>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</si>
  <si>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</si>
  <si>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</si>
  <si>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</si>
  <si>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</si>
  <si>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</si>
  <si>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</si>
  <si>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</si>
  <si>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</si>
  <si>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</si>
  <si>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</si>
  <si>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</si>
  <si>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</si>
  <si>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</si>
  <si>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</si>
  <si>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</si>
  <si>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</si>
  <si>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</si>
  <si>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</si>
  <si>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</si>
  <si>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</si>
  <si>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</si>
  <si>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</si>
  <si>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</si>
  <si>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</si>
  <si>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</si>
  <si>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</si>
  <si>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</si>
  <si>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</si>
  <si>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</si>
  <si>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</si>
  <si>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</si>
  <si>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</si>
  <si>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</si>
  <si>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</si>
  <si>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</si>
  <si>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</si>
  <si>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</si>
  <si>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</si>
  <si>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</si>
  <si>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</si>
  <si>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</si>
  <si>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</si>
  <si>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</si>
  <si>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</si>
  <si>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</si>
  <si>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</si>
  <si>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</si>
  <si>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</si>
  <si>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</si>
  <si>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</si>
  <si>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</si>
  <si>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</si>
  <si>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</si>
  <si>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</si>
  <si>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</si>
  <si>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</si>
  <si>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</si>
  <si>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</si>
  <si>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</si>
  <si>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</si>
  <si>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</si>
  <si>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</si>
  <si>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</si>
  <si>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</si>
  <si>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</si>
  <si>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</si>
  <si>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</si>
  <si>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</si>
  <si>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</si>
  <si>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</si>
  <si>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</si>
  <si>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</si>
  <si>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</si>
  <si>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</si>
  <si>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</si>
  <si>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</si>
  <si>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</si>
  <si>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</si>
  <si>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</si>
  <si>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</si>
  <si>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</si>
  <si>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</si>
  <si>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</si>
  <si>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</si>
  <si>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</si>
  <si>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</si>
  <si>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</si>
  <si>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</si>
  <si>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</si>
  <si>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</si>
  <si>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</si>
  <si>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</si>
  <si>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</si>
  <si>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</si>
  <si>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</si>
  <si>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</si>
  <si>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</si>
  <si>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</si>
  <si>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</si>
  <si>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</si>
  <si>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</si>
  <si>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</si>
  <si>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</si>
  <si>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</si>
  <si>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</si>
  <si>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</si>
  <si>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</si>
  <si>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</si>
  <si>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</si>
  <si>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</si>
  <si>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</si>
  <si>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</si>
  <si>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</si>
  <si>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</si>
  <si>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</si>
  <si>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</si>
  <si>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</si>
  <si>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</si>
  <si>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</si>
  <si>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</si>
  <si>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</si>
  <si>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</si>
  <si>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</si>
  <si>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</si>
  <si>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</si>
  <si>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</si>
  <si>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</si>
  <si>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</si>
  <si>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</si>
  <si>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</si>
  <si>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</si>
  <si>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</si>
  <si>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</si>
  <si>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</si>
  <si>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</si>
  <si>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</si>
  <si>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</si>
  <si>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</si>
  <si>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</si>
  <si>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</si>
  <si>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</si>
  <si>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</si>
  <si>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</si>
  <si>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</si>
  <si>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</si>
  <si>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</si>
  <si>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</si>
  <si>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</si>
  <si>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</si>
  <si>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</si>
  <si>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</si>
  <si>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</si>
  <si>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</si>
  <si>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</si>
  <si>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</si>
  <si>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</si>
  <si>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</si>
  <si>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</si>
  <si>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</si>
  <si>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</si>
  <si>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</si>
  <si>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</si>
  <si>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</si>
  <si>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</si>
  <si>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</si>
  <si>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</si>
  <si>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</si>
  <si>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</si>
  <si>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</si>
  <si>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</si>
  <si>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</si>
  <si>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</si>
  <si>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</si>
  <si>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</si>
  <si>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</si>
  <si>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</si>
  <si>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</si>
  <si>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</si>
  <si>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</si>
  <si>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</si>
  <si>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</si>
  <si>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</si>
  <si>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</si>
  <si>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</si>
  <si>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</si>
  <si>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</si>
  <si>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</si>
  <si>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</si>
  <si>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</si>
  <si>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</si>
  <si>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</si>
  <si>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</si>
  <si>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</si>
  <si>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</si>
  <si>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</si>
  <si>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</si>
  <si>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</si>
  <si>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</si>
  <si>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</si>
  <si>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</si>
  <si>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</si>
  <si>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</si>
  <si>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</si>
  <si>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</si>
  <si>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</si>
  <si>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</si>
  <si>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</si>
  <si>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</si>
  <si>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</si>
  <si>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</si>
  <si>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</si>
  <si>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</si>
  <si>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</si>
  <si>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</si>
  <si>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</si>
  <si>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</si>
  <si>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</si>
  <si>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</si>
  <si>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</si>
  <si>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</si>
  <si>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</si>
  <si>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</si>
  <si>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</si>
  <si>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</si>
  <si>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</si>
  <si>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</si>
  <si>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</si>
  <si>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</si>
  <si>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</si>
  <si>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</si>
  <si>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</si>
  <si>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</si>
  <si>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</si>
  <si>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</si>
  <si>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</si>
  <si>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</si>
  <si>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</si>
  <si>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</si>
  <si>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</si>
  <si>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</si>
  <si>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</si>
  <si>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</si>
  <si>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</si>
  <si>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</si>
  <si>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</si>
  <si>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</si>
  <si>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</si>
  <si>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</si>
  <si>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</si>
  <si>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</si>
  <si>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</si>
  <si>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</si>
  <si>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</si>
  <si>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</si>
  <si>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</si>
  <si>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</si>
  <si>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</si>
  <si>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</si>
  <si>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</si>
  <si>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</si>
  <si>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</si>
  <si>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</si>
  <si>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</si>
  <si>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</si>
  <si>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</si>
  <si>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</si>
  <si>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</si>
  <si>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</si>
  <si>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</si>
  <si>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</si>
  <si>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</si>
  <si>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</si>
  <si>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</si>
  <si>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</si>
  <si>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</si>
  <si>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</si>
  <si>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</si>
  <si>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</si>
  <si>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</si>
  <si>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</si>
  <si>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</si>
  <si>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</si>
  <si>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</si>
  <si>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</si>
  <si>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</si>
  <si>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</si>
  <si>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</si>
  <si>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</si>
  <si>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</si>
  <si>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</si>
  <si>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</si>
  <si>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</si>
  <si>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</si>
  <si>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</si>
  <si>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</si>
  <si>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</si>
  <si>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</si>
  <si>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</si>
  <si>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</si>
  <si>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</si>
  <si>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</si>
  <si>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</si>
  <si>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</si>
  <si>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</si>
  <si>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</si>
  <si>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</si>
  <si>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</si>
  <si>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</si>
  <si>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</si>
  <si>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</si>
  <si>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</si>
  <si>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</si>
  <si>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</si>
  <si>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</si>
  <si>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</si>
  <si>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</si>
  <si>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</si>
  <si>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</si>
  <si>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</si>
  <si>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</si>
  <si>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</si>
  <si>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</si>
  <si>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</si>
  <si>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</si>
  <si>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</si>
  <si>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</si>
  <si>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</si>
  <si>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</si>
  <si>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</si>
  <si>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</si>
  <si>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</si>
  <si>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</si>
  <si>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</si>
  <si>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</si>
  <si>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</si>
  <si>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</si>
  <si>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</si>
  <si>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</si>
  <si>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</si>
  <si>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</si>
  <si>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</si>
  <si>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</si>
  <si>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</si>
  <si>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</si>
  <si>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</si>
  <si>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</si>
  <si>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</si>
  <si>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</si>
  <si>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</si>
  <si>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</si>
  <si>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</si>
  <si>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</si>
  <si>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</si>
  <si>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</si>
  <si>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</si>
  <si>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</si>
  <si>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</si>
  <si>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</si>
  <si>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</si>
  <si>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</si>
  <si>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</si>
  <si>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</si>
  <si>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</si>
  <si>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</si>
  <si>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</si>
  <si>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</si>
  <si>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</si>
  <si>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</si>
  <si>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</si>
  <si>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</si>
  <si>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</si>
  <si>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</si>
  <si>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</si>
  <si>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</si>
  <si>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</si>
  <si>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</si>
  <si>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</si>
  <si>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</si>
  <si>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</si>
  <si>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</si>
  <si>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</si>
  <si>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</si>
  <si>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</si>
  <si>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</si>
  <si>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</si>
  <si>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</si>
  <si>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</si>
  <si>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</si>
  <si>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</si>
  <si>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</si>
  <si>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</si>
  <si>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</si>
  <si>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</si>
  <si>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</si>
  <si>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</si>
  <si>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</si>
  <si>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</si>
  <si>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</si>
  <si>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</si>
  <si>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</si>
  <si>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</si>
  <si>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</si>
  <si>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</si>
  <si>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</si>
  <si>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</si>
  <si>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</si>
  <si>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</si>
  <si>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</si>
  <si>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</si>
  <si>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</si>
  <si>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</si>
  <si>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</si>
  <si>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</si>
  <si>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</si>
  <si>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</si>
  <si>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</si>
  <si>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</si>
  <si>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</si>
  <si>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</si>
  <si>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</si>
  <si>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</si>
  <si>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</si>
  <si>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</si>
  <si>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</si>
  <si>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</si>
  <si>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</si>
  <si>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</si>
  <si>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</si>
  <si>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</si>
  <si>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</si>
  <si>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</si>
  <si>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</si>
  <si>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</si>
  <si>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</si>
  <si>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</si>
  <si>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</si>
  <si>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</si>
  <si>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</si>
  <si>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</si>
  <si>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</si>
  <si>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</si>
  <si>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</si>
  <si>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</si>
  <si>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</si>
  <si>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</si>
  <si>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</si>
  <si>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</si>
  <si>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</si>
  <si>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</si>
  <si>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</si>
  <si>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</si>
  <si>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</si>
  <si>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</si>
  <si>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</si>
  <si>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</si>
  <si>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</si>
  <si>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</si>
  <si>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</si>
  <si>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</si>
  <si>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</si>
  <si>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</si>
  <si>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</si>
  <si>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</si>
  <si>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</si>
  <si>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</si>
  <si>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</si>
  <si>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</si>
  <si>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</si>
  <si>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</si>
  <si>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</si>
  <si>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</si>
  <si>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</si>
  <si>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</si>
  <si>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</si>
  <si>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</si>
  <si>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</si>
  <si>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</si>
  <si>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</si>
  <si>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</si>
  <si>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</si>
  <si>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</si>
  <si>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</si>
  <si>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</si>
  <si>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</si>
  <si>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</si>
  <si>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</si>
  <si>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</si>
  <si>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</si>
  <si>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</si>
  <si>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</si>
  <si>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</si>
  <si>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</si>
  <si>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</si>
  <si>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</si>
  <si>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</si>
  <si>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</si>
  <si>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</si>
  <si>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</si>
  <si>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</si>
  <si>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</si>
  <si>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</si>
  <si>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</si>
  <si>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</si>
  <si>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</si>
  <si>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</si>
  <si>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</si>
  <si>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</si>
  <si>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</si>
  <si>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</si>
  <si>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</si>
  <si>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</si>
  <si>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</si>
  <si>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</si>
  <si>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</si>
  <si>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</si>
  <si>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</si>
  <si>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</si>
  <si>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</si>
  <si>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</si>
  <si>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</si>
  <si>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</si>
  <si>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</si>
  <si>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</si>
  <si>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</si>
  <si>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</si>
  <si>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</si>
  <si>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</si>
  <si>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</si>
  <si>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</si>
  <si>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</si>
  <si>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</si>
  <si>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</si>
  <si>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</si>
  <si>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</si>
  <si>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</si>
  <si>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</si>
  <si>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</si>
  <si>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</si>
  <si>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</si>
  <si>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</si>
  <si>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</si>
  <si>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</si>
  <si>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</si>
  <si>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</si>
  <si>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</si>
  <si>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</si>
  <si>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</si>
  <si>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</si>
  <si>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</si>
  <si>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</si>
  <si>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</si>
  <si>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</si>
  <si>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</si>
  <si>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</si>
  <si>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</si>
  <si>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</si>
  <si>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</si>
  <si>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</si>
  <si>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</si>
  <si>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</si>
  <si>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</si>
  <si>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</si>
  <si>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</si>
  <si>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</si>
  <si>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</si>
  <si>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</si>
  <si>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</si>
  <si>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</si>
  <si>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</si>
  <si>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</si>
  <si>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</si>
  <si>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</si>
  <si>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</si>
  <si>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</si>
  <si>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</si>
  <si>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</si>
  <si>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</si>
  <si>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</si>
  <si>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</si>
  <si>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</si>
  <si>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</si>
  <si>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</si>
  <si>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</si>
  <si>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</si>
  <si>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</si>
  <si>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</si>
  <si>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</si>
  <si>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</si>
  <si>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</si>
  <si>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</si>
  <si>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</si>
  <si>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</si>
  <si>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</si>
  <si>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</si>
  <si>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</si>
  <si>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</si>
  <si>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</si>
  <si>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</si>
  <si>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</si>
  <si>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</si>
  <si>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</si>
  <si>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</si>
  <si>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</si>
  <si>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</si>
  <si>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</si>
  <si>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</si>
  <si>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</si>
  <si>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</si>
  <si>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</si>
  <si>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</si>
  <si>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</si>
  <si>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</si>
  <si>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</si>
  <si>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</si>
  <si>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</si>
  <si>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</si>
  <si>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</si>
  <si>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</si>
  <si>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</si>
  <si>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</si>
  <si>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</si>
  <si>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</si>
  <si>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</si>
  <si>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</si>
  <si>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</si>
  <si>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</si>
  <si>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</si>
  <si>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</si>
  <si>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</si>
  <si>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</si>
  <si>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</si>
  <si>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</si>
  <si>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</si>
  <si>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</si>
  <si>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</si>
  <si>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</si>
  <si>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</si>
  <si>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</si>
  <si>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</si>
  <si>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</si>
  <si>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</si>
  <si>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</si>
  <si>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</si>
  <si>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</si>
  <si>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</si>
  <si>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</si>
  <si>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</si>
  <si>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</si>
  <si>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</si>
  <si>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</si>
  <si>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</si>
  <si>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</si>
  <si>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</si>
  <si>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</si>
  <si>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</si>
  <si>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</si>
  <si>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</si>
  <si>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</si>
  <si>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</si>
  <si>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</si>
  <si>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</si>
  <si>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</si>
  <si>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</si>
  <si>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</si>
  <si>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</si>
  <si>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</si>
  <si>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</si>
  <si>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</si>
  <si>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</si>
  <si>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</si>
  <si>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</si>
  <si>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</si>
  <si>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</si>
  <si>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</si>
  <si>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</si>
  <si>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</si>
  <si>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</si>
  <si>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</si>
  <si>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</si>
  <si>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</si>
  <si>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</si>
  <si>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</si>
  <si>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</si>
  <si>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</si>
  <si>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</si>
  <si>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</si>
  <si>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</si>
  <si>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</si>
  <si>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</si>
  <si>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</si>
  <si>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</si>
  <si>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</si>
  <si>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</si>
  <si>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</si>
  <si>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</si>
  <si>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</si>
  <si>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</si>
  <si>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</si>
  <si>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</si>
  <si>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</si>
  <si>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</si>
  <si>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</si>
  <si>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</si>
  <si>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</si>
  <si>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</si>
  <si>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</si>
  <si>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</si>
  <si>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</si>
  <si>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</si>
  <si>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</si>
  <si>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</si>
  <si>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</si>
  <si>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</si>
  <si>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</si>
  <si>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</si>
  <si>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</si>
  <si>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</si>
  <si>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</si>
  <si>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</si>
  <si>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</si>
  <si>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</si>
  <si>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</si>
  <si>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</si>
  <si>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</si>
  <si>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</si>
  <si>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</si>
  <si>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</si>
  <si>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</si>
  <si>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</si>
  <si>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</si>
  <si>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</si>
  <si>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</si>
  <si>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</si>
  <si>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</si>
  <si>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</si>
  <si>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</si>
  <si>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</si>
  <si>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</si>
  <si>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</si>
  <si>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</si>
  <si>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</si>
  <si>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</si>
  <si>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</si>
  <si>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</si>
  <si>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</si>
  <si>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</si>
  <si>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</si>
  <si>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</si>
  <si>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</si>
  <si>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</si>
  <si>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</si>
  <si>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</si>
  <si>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</si>
  <si>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</si>
  <si>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</si>
  <si>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</si>
  <si>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</si>
  <si>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</si>
  <si>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</si>
  <si>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</si>
  <si>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</si>
  <si>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</si>
  <si>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</si>
  <si>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</si>
  <si>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</si>
  <si>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</si>
  <si>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</si>
  <si>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</si>
  <si>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</si>
  <si>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</si>
  <si>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</si>
  <si>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</si>
  <si>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</si>
  <si>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</si>
  <si>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</si>
  <si>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</si>
  <si>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</si>
  <si>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</si>
  <si>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</si>
  <si>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</si>
  <si>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</si>
  <si>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</si>
  <si>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</si>
  <si>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</si>
  <si>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</si>
  <si>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</si>
  <si>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</si>
  <si>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</si>
  <si>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</si>
  <si>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</si>
  <si>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</si>
  <si>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</si>
  <si>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</si>
  <si>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</si>
  <si>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</si>
  <si>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</si>
  <si>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</si>
  <si>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</si>
  <si>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</si>
  <si>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</si>
  <si>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</si>
  <si>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</si>
  <si>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</si>
  <si>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</si>
  <si>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</si>
  <si>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</si>
  <si>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</si>
  <si>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</si>
  <si>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</si>
  <si>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</si>
  <si>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</si>
  <si>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</si>
  <si>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</si>
  <si>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</si>
  <si>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</si>
  <si>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</si>
  <si>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</si>
  <si>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</si>
  <si>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</si>
  <si>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</si>
  <si>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</si>
  <si>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</si>
  <si>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</si>
  <si>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</si>
  <si>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</si>
  <si>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</si>
  <si>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</si>
  <si>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</si>
  <si>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</si>
  <si>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</si>
  <si>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</si>
  <si>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</si>
  <si>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</si>
  <si>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</si>
  <si>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</si>
  <si>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</si>
  <si>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</si>
  <si>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</si>
  <si>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</si>
  <si>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</si>
  <si>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</si>
  <si>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</si>
  <si>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</si>
  <si>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</si>
  <si>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</si>
  <si>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</si>
  <si>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</si>
  <si>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</si>
  <si>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</si>
  <si>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</si>
  <si>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</si>
  <si>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</si>
  <si>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</si>
  <si>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</si>
  <si>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</si>
  <si>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</si>
  <si>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</si>
  <si>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</si>
  <si>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</si>
  <si>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</si>
  <si>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</si>
  <si>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</si>
  <si>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</si>
  <si>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</si>
  <si>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</si>
  <si>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</si>
  <si>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</si>
  <si>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</si>
  <si>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</si>
  <si>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</si>
  <si>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</si>
  <si>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</si>
  <si>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</si>
  <si>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</si>
  <si>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</si>
  <si>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</si>
  <si>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</si>
  <si>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</si>
  <si>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</si>
  <si>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</si>
  <si>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</si>
  <si>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</si>
  <si>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</si>
  <si>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</si>
  <si>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</si>
  <si>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</si>
  <si>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</si>
  <si>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</si>
  <si>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</si>
  <si>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</si>
  <si>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</si>
  <si>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</si>
  <si>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</si>
  <si>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</si>
  <si>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</si>
  <si>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</si>
  <si>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</si>
  <si>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</si>
  <si>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</si>
  <si>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</si>
  <si>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</si>
  <si>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</si>
  <si>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</si>
  <si>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</si>
  <si>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</si>
  <si>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</si>
  <si>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</si>
  <si>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</si>
  <si>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</si>
  <si>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</si>
  <si>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</si>
  <si>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</si>
  <si>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</si>
  <si>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</si>
  <si>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</si>
  <si>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</si>
  <si>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</si>
  <si>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</si>
  <si>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</si>
  <si>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</si>
  <si>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</si>
  <si>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</si>
  <si>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</si>
  <si>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</si>
  <si>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</si>
  <si>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</si>
  <si>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</si>
  <si>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</si>
  <si>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</si>
  <si>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</si>
  <si>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</si>
  <si>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</si>
  <si>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</si>
  <si>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</si>
  <si>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</si>
  <si>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</si>
  <si>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</si>
  <si>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</si>
  <si>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</si>
  <si>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</si>
  <si>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</si>
  <si>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</si>
  <si>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</si>
  <si>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</si>
  <si>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</si>
  <si>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</si>
  <si>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</si>
  <si>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</si>
  <si>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</si>
  <si>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</si>
  <si>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</si>
  <si>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</si>
  <si>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</si>
  <si>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</si>
  <si>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</si>
  <si>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</si>
  <si>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</si>
  <si>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</si>
  <si>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</si>
  <si>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</si>
  <si>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</si>
  <si>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</si>
  <si>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</si>
  <si>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</si>
  <si>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</si>
  <si>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</si>
  <si>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</si>
  <si>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</si>
  <si>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</si>
  <si>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</si>
  <si>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</si>
  <si>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</si>
  <si>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</si>
  <si>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</si>
  <si>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</si>
  <si>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</si>
  <si>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</si>
  <si>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</si>
  <si>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</si>
  <si>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</si>
  <si>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</si>
  <si>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</si>
  <si>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</si>
  <si>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</si>
  <si>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</si>
  <si>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</si>
  <si>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</si>
  <si>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</si>
  <si>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</si>
  <si>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</si>
  <si>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</si>
  <si>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</si>
  <si>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</si>
  <si>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</si>
  <si>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</si>
  <si>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</si>
  <si>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</si>
  <si>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</si>
  <si>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</si>
  <si>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</si>
  <si>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</si>
  <si>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</si>
  <si>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</si>
  <si>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</si>
  <si>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</si>
  <si>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</si>
  <si>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</si>
  <si>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</si>
  <si>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</si>
  <si>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</si>
  <si>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</si>
  <si>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</si>
  <si>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</si>
  <si>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</si>
  <si>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</si>
  <si>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</si>
  <si>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</si>
  <si>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</si>
  <si>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</si>
  <si>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</si>
  <si>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</si>
  <si>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</si>
  <si>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</si>
  <si>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</si>
  <si>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</si>
  <si>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</si>
  <si>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</si>
  <si>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</si>
  <si>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</si>
  <si>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</si>
  <si>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</si>
  <si>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</si>
  <si>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</si>
  <si>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</si>
  <si>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</si>
  <si>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</si>
  <si>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</si>
  <si>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</si>
  <si>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</si>
  <si>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</si>
  <si>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</si>
  <si>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</si>
  <si>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</si>
  <si>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</si>
  <si>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</si>
  <si>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</si>
  <si>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</si>
  <si>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</si>
  <si>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</si>
  <si>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</si>
  <si>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</si>
  <si>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</si>
  <si>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</si>
  <si>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</si>
  <si>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</si>
  <si>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</si>
  <si>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</si>
  <si>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</si>
  <si>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</si>
  <si>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</si>
  <si>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</si>
  <si>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</si>
  <si>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</si>
  <si>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</si>
  <si>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</si>
  <si>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</si>
  <si>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</si>
  <si>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</si>
  <si>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</si>
  <si>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</si>
  <si>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</si>
  <si>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</si>
  <si>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</si>
  <si>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</si>
  <si>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</si>
  <si>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</si>
  <si>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</si>
  <si>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</si>
  <si>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</si>
  <si>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</si>
  <si>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</si>
  <si>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</si>
  <si>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</si>
  <si>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</si>
  <si>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</si>
  <si>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</si>
  <si>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</si>
  <si>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</si>
  <si>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</si>
  <si>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</si>
  <si>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</si>
  <si>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</si>
  <si>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</si>
  <si>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</si>
  <si>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</si>
  <si>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</si>
  <si>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</si>
  <si>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</si>
  <si>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</si>
  <si>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</si>
  <si>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</si>
  <si>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</si>
  <si>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</si>
  <si>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</si>
  <si>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</si>
  <si>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</si>
  <si>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</si>
  <si>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</si>
  <si>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</si>
  <si>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</si>
  <si>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</si>
  <si>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</si>
  <si>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</si>
  <si>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</si>
  <si>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</si>
  <si>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</si>
  <si>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</si>
  <si>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</si>
  <si>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</si>
  <si>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</si>
  <si>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</si>
  <si>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</si>
  <si>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</si>
  <si>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</si>
  <si>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</si>
  <si>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</si>
  <si>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</si>
  <si>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</si>
  <si>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</si>
  <si>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</si>
  <si>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</si>
  <si>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</si>
  <si>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</si>
  <si>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</si>
  <si>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</si>
  <si>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</si>
  <si>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</si>
  <si>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</si>
  <si>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</si>
  <si>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</si>
  <si>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</si>
  <si>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</si>
  <si>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</si>
  <si>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</si>
  <si>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</si>
  <si>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</si>
  <si>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</si>
  <si>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</si>
  <si>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</si>
  <si>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</si>
  <si>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</si>
  <si>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</si>
  <si>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</si>
  <si>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</si>
  <si>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</si>
  <si>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</si>
  <si>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</si>
  <si>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</si>
  <si>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</si>
  <si>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</si>
  <si>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</si>
  <si>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</si>
  <si>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</si>
  <si>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</si>
  <si>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</si>
  <si>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</si>
  <si>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</si>
  <si>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</si>
  <si>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</si>
  <si>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</si>
  <si>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</si>
  <si>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</si>
  <si>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</si>
  <si>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</si>
  <si>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</si>
  <si>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</si>
  <si>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</si>
  <si>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</si>
  <si>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</si>
  <si>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</si>
  <si>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</si>
  <si>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</si>
  <si>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</si>
  <si>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</si>
  <si>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</si>
  <si>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</si>
  <si>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</si>
  <si>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</si>
  <si>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</si>
  <si>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</si>
  <si>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</si>
  <si>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</si>
  <si>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</si>
  <si>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</si>
  <si>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</si>
  <si>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</si>
  <si>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</si>
  <si>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</si>
  <si>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</si>
  <si>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</si>
  <si>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</si>
  <si>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</si>
  <si>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</si>
  <si>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</si>
  <si>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</si>
  <si>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</si>
  <si>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</si>
  <si>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</si>
  <si>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</si>
  <si>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</si>
  <si>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</si>
  <si>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</si>
  <si>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</si>
  <si>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</si>
  <si>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</si>
  <si>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</si>
  <si>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</si>
  <si>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</si>
  <si>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</si>
  <si>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</si>
  <si>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</si>
  <si>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</si>
  <si>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</si>
  <si>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</si>
  <si>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</si>
  <si>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</si>
  <si>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</si>
  <si>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</si>
  <si>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</si>
  <si>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</si>
  <si>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</si>
  <si>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</si>
  <si>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</si>
  <si>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</si>
  <si>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</si>
  <si>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</si>
  <si>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</si>
  <si>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</si>
  <si>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</si>
  <si>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</si>
  <si>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</si>
  <si>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</si>
  <si>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</si>
  <si>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</si>
  <si>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</si>
  <si>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</si>
  <si>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</si>
  <si>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</si>
  <si>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</si>
  <si>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</si>
  <si>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</si>
  <si>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</si>
  <si>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</si>
  <si>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</si>
  <si>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</si>
  <si>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</si>
  <si>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</si>
  <si>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</si>
  <si>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</si>
  <si>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</si>
  <si>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</si>
  <si>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</si>
  <si>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</si>
  <si>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</si>
  <si>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</si>
  <si>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</si>
  <si>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</si>
  <si>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</si>
  <si>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</si>
  <si>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</si>
  <si>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</si>
  <si>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</si>
  <si>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</si>
  <si>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</si>
  <si>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</si>
  <si>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</si>
  <si>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</si>
  <si>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</si>
  <si>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</si>
  <si>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</si>
  <si>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</si>
  <si>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</si>
  <si>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</si>
  <si>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</si>
  <si>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</si>
  <si>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</si>
  <si>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</si>
  <si>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</si>
  <si>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</si>
  <si>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</si>
  <si>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</si>
  <si>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</si>
  <si>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</si>
  <si>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</si>
  <si>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</si>
  <si>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</si>
  <si>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</si>
  <si>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</si>
  <si>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</si>
  <si>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</si>
  <si>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</si>
  <si>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</si>
  <si>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</si>
  <si>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</si>
  <si>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</si>
  <si>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</si>
  <si>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</si>
  <si>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</si>
  <si>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</si>
  <si>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</si>
  <si>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</si>
  <si>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</si>
  <si>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</si>
  <si>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</si>
  <si>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</si>
  <si>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</si>
  <si>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</si>
  <si>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</si>
  <si>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</si>
  <si>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</si>
  <si>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</si>
  <si>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</si>
  <si>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</si>
  <si>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</si>
  <si>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</si>
  <si>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</si>
  <si>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</si>
  <si>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</si>
  <si>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</si>
  <si>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</si>
  <si>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</si>
  <si>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</si>
  <si>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</si>
  <si>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</si>
  <si>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</si>
  <si>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</si>
  <si>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</si>
  <si>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</si>
  <si>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</si>
  <si>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</si>
  <si>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</si>
  <si>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</si>
  <si>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</si>
  <si>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</si>
  <si>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</si>
  <si>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</si>
  <si>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</si>
  <si>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</si>
  <si>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</si>
  <si>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</si>
  <si>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</si>
  <si>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</si>
  <si>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</si>
  <si>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</si>
  <si>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</si>
  <si>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</si>
  <si>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</si>
  <si>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</si>
  <si>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</si>
  <si>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</si>
  <si>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</si>
  <si>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</si>
  <si>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</si>
  <si>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</si>
  <si>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</si>
  <si>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</si>
  <si>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</si>
  <si>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</si>
  <si>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</si>
  <si>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</si>
  <si>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</si>
  <si>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</si>
  <si>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</si>
  <si>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</si>
  <si>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</si>
  <si>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</si>
  <si>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</si>
  <si>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</si>
  <si>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</si>
  <si>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</si>
  <si>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</si>
  <si>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</si>
  <si>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</si>
  <si>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</si>
  <si>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</si>
  <si>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</si>
  <si>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</si>
  <si>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</si>
  <si>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</si>
  <si>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</si>
  <si>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</si>
  <si>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</si>
  <si>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</si>
  <si>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</si>
  <si>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</si>
  <si>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</si>
  <si>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</si>
  <si>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</si>
  <si>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</si>
  <si>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</si>
  <si>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</si>
  <si>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</si>
  <si>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</si>
  <si>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</si>
  <si>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</si>
  <si>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</si>
  <si>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</si>
  <si>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</si>
  <si>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</si>
  <si>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</si>
  <si>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</si>
  <si>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</si>
  <si>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</si>
  <si>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</si>
  <si>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</si>
  <si>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</si>
  <si>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</si>
  <si>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</si>
  <si>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</si>
  <si>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</si>
  <si>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</si>
  <si>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</si>
  <si>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</si>
  <si>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</si>
  <si>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</si>
  <si>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</si>
  <si>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</si>
  <si>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</si>
  <si>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</si>
  <si>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</si>
  <si>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</si>
  <si>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</si>
  <si>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</si>
  <si>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</si>
  <si>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</si>
  <si>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</si>
  <si>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</si>
  <si>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</si>
  <si>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</si>
  <si>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</si>
  <si>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</si>
  <si>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</si>
  <si>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</si>
  <si>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</si>
  <si>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</si>
  <si>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</si>
  <si>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</si>
  <si>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</si>
  <si>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</si>
  <si>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</si>
  <si>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</si>
  <si>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</si>
  <si>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</si>
  <si>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</si>
  <si>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</si>
  <si>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</si>
  <si>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</si>
  <si>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</si>
  <si>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</si>
  <si>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</si>
  <si>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</si>
  <si>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</si>
  <si>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</si>
  <si>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</si>
  <si>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</si>
  <si>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</si>
  <si>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</si>
  <si>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</si>
  <si>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</si>
  <si>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</si>
  <si>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</si>
  <si>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</si>
  <si>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</si>
  <si>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</si>
  <si>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</si>
  <si>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</si>
  <si>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</si>
  <si>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</si>
  <si>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</si>
  <si>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</si>
  <si>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</si>
  <si>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</si>
  <si>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</si>
  <si>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</si>
  <si>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</si>
  <si>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</si>
  <si>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</si>
  <si>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</si>
  <si>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</si>
  <si>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</si>
  <si>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</si>
  <si>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</si>
  <si>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</si>
  <si>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</si>
  <si>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</si>
  <si>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</si>
  <si>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</si>
  <si>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</si>
  <si>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</si>
  <si>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</si>
  <si>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</si>
  <si>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</si>
  <si>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</si>
  <si>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</si>
  <si>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</si>
  <si>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</si>
  <si>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</si>
  <si>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</si>
  <si>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</si>
  <si>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</si>
  <si>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</si>
  <si>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</si>
  <si>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</si>
  <si>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</si>
  <si>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</si>
  <si>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</si>
  <si>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</si>
  <si>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</si>
  <si>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</si>
  <si>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</si>
  <si>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</si>
  <si>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</si>
  <si>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</si>
  <si>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</si>
  <si>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</si>
  <si>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</si>
  <si>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</si>
  <si>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</si>
  <si>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</si>
  <si>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</si>
  <si>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</si>
  <si>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</si>
  <si>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</si>
  <si>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</si>
  <si>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</si>
  <si>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</si>
  <si>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</si>
  <si>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</si>
  <si>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</si>
  <si>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</si>
  <si>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</si>
  <si>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</si>
  <si>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</si>
  <si>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</si>
  <si>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</si>
  <si>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</si>
  <si>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</si>
  <si>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</si>
  <si>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</si>
  <si>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</si>
  <si>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</si>
  <si>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</si>
  <si>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</si>
  <si>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</si>
  <si>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</si>
  <si>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</si>
  <si>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</si>
  <si>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</si>
  <si>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</si>
  <si>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</si>
  <si>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</si>
  <si>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</si>
  <si>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</si>
  <si>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</si>
  <si>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</si>
  <si>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</si>
  <si>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</si>
  <si>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</si>
  <si>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</si>
  <si>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</si>
  <si>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</si>
  <si>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</si>
  <si>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</si>
  <si>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</si>
  <si>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</si>
  <si>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</si>
  <si>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</si>
  <si>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</si>
  <si>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</si>
  <si>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</si>
  <si>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</si>
  <si>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</si>
  <si>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</si>
  <si>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</si>
  <si>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</si>
  <si>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</si>
  <si>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</si>
  <si>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</si>
  <si>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</si>
  <si>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</si>
  <si>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</si>
  <si>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</si>
  <si>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</si>
  <si>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</si>
  <si>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</si>
  <si>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</si>
  <si>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</si>
  <si>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</si>
  <si>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</si>
  <si>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</si>
  <si>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</si>
  <si>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</si>
  <si>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</si>
  <si>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</si>
  <si>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</si>
  <si>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</si>
  <si>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</si>
  <si>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</si>
  <si>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</si>
  <si>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</si>
  <si>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</si>
  <si>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</si>
  <si>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</si>
  <si>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</si>
  <si>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</si>
  <si>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</si>
  <si>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</si>
  <si>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</si>
  <si>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</si>
  <si>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</si>
  <si>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</si>
  <si>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</si>
  <si>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</si>
  <si>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</si>
  <si>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</si>
  <si>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</si>
  <si>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</si>
  <si>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</si>
  <si>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</si>
  <si>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</si>
  <si>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</si>
  <si>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</si>
  <si>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</si>
  <si>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</si>
  <si>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</si>
  <si>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</si>
  <si>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</si>
  <si>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</si>
  <si>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</si>
  <si>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</si>
  <si>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</si>
  <si>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</si>
  <si>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</si>
  <si>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</si>
  <si>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</si>
  <si>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</si>
  <si>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</si>
  <si>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</si>
  <si>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</si>
  <si>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</si>
  <si>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</si>
  <si>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</si>
  <si>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</si>
  <si>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</si>
  <si>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</si>
  <si>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</si>
  <si>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</si>
  <si>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</si>
  <si>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</si>
  <si>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</si>
  <si>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</si>
  <si>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</si>
  <si>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</si>
  <si>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</si>
  <si>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</si>
  <si>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</si>
  <si>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</si>
  <si>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</si>
  <si>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</si>
  <si>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</si>
  <si>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</si>
  <si>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</si>
  <si>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</si>
  <si>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</si>
  <si>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</si>
  <si>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</si>
  <si>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</si>
  <si>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</si>
  <si>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</si>
  <si>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</si>
  <si>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</si>
  <si>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</si>
  <si>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</si>
  <si>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</si>
  <si>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</si>
  <si>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</si>
  <si>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</si>
  <si>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</si>
  <si>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</si>
  <si>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</si>
  <si>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</si>
  <si>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</si>
  <si>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</si>
  <si>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</si>
  <si>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</si>
  <si>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</si>
  <si>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</si>
  <si>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</si>
  <si>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</si>
  <si>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</si>
  <si>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</si>
  <si>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</si>
  <si>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</si>
  <si>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</si>
  <si>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</si>
  <si>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</si>
  <si>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</si>
  <si>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</si>
  <si>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</si>
  <si>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</si>
  <si>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</si>
  <si>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</si>
  <si>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</si>
  <si>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</si>
  <si>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</si>
  <si>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</si>
  <si>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</si>
  <si>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</si>
  <si>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</si>
  <si>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</si>
  <si>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</si>
  <si>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</si>
  <si>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</si>
  <si>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</si>
  <si>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</si>
  <si>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</si>
  <si>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</si>
  <si>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</si>
  <si>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</si>
  <si>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</si>
  <si>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</si>
  <si>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</si>
  <si>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</si>
  <si>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</si>
  <si>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</si>
  <si>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</si>
  <si>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</si>
  <si>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</si>
  <si>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</si>
  <si>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</si>
  <si>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</si>
  <si>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</si>
  <si>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</si>
  <si>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</si>
  <si>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</si>
  <si>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</si>
  <si>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</si>
  <si>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</si>
  <si>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</si>
  <si>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</si>
  <si>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</si>
  <si>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</si>
  <si>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</si>
  <si>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</si>
  <si>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</si>
  <si>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</si>
  <si>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</si>
  <si>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</si>
  <si>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</si>
  <si>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</si>
  <si>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</si>
  <si>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</si>
  <si>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</si>
  <si>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</si>
  <si>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</si>
  <si>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</si>
  <si>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</si>
  <si>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</si>
  <si>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</si>
  <si>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</si>
  <si>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</si>
  <si>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</si>
  <si>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</si>
  <si>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</si>
  <si>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</si>
  <si>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</si>
  <si>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</si>
  <si>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</si>
  <si>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</si>
  <si>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</si>
  <si>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</si>
  <si>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</si>
  <si>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</si>
  <si>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</si>
  <si>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</si>
  <si>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</si>
  <si>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</si>
  <si>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</si>
  <si>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</si>
  <si>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</si>
  <si>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</si>
  <si>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</si>
  <si>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</si>
  <si>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</si>
  <si>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</si>
  <si>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</si>
  <si>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</si>
  <si>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</si>
  <si>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</si>
  <si>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</si>
  <si>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</si>
  <si>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</si>
  <si>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</si>
  <si>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</si>
  <si>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</si>
  <si>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</si>
  <si>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</si>
  <si>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</si>
  <si>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</si>
  <si>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</si>
  <si>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</si>
  <si>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</si>
  <si>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</si>
  <si>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</si>
  <si>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</si>
  <si>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</si>
  <si>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</si>
  <si>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</si>
  <si>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</si>
  <si>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</si>
  <si>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</si>
  <si>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</si>
  <si>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</si>
  <si>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</si>
  <si>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</si>
  <si>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</si>
  <si>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</si>
  <si>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</si>
  <si>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</si>
  <si>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</si>
  <si>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</si>
  <si>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</si>
  <si>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</si>
  <si>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</si>
  <si>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</si>
  <si>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</si>
  <si>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</si>
  <si>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</si>
  <si>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</si>
  <si>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</si>
  <si>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</si>
  <si>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</si>
  <si>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</si>
  <si>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</si>
  <si>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</si>
  <si>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</si>
  <si>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</si>
  <si>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</si>
  <si>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</si>
  <si>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</si>
  <si>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</si>
  <si>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</si>
  <si>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</si>
  <si>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</si>
  <si>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</si>
  <si>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</si>
  <si>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</si>
  <si>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</si>
  <si>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</si>
  <si>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</si>
  <si>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</si>
  <si>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</si>
  <si>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</si>
  <si>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</si>
  <si>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</si>
  <si>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</si>
  <si>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</si>
  <si>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</si>
  <si>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</si>
  <si>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</si>
  <si>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</si>
  <si>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</si>
  <si>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</si>
  <si>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</si>
  <si>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</si>
  <si>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</si>
  <si>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</si>
  <si>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</si>
  <si>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</si>
  <si>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</si>
  <si>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</si>
  <si>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</si>
  <si>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</si>
  <si>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</si>
  <si>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</si>
  <si>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</si>
  <si>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</si>
  <si>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</si>
  <si>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</si>
  <si>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</si>
  <si>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</si>
  <si>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</si>
  <si>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</si>
  <si>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</si>
  <si>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</si>
  <si>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</si>
  <si>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</si>
  <si>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</si>
  <si>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</si>
  <si>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</si>
  <si>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</si>
  <si>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</si>
  <si>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</si>
  <si>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</si>
  <si>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</si>
  <si>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</si>
  <si>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</si>
  <si>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</si>
  <si>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</si>
  <si>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</si>
  <si>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</si>
  <si>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</si>
  <si>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</si>
  <si>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</si>
  <si>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</si>
  <si>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</si>
  <si>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</si>
  <si>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</si>
  <si>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</si>
  <si>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</si>
  <si>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</si>
  <si>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</si>
  <si>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</si>
  <si>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</si>
  <si>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</si>
  <si>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</si>
  <si>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</si>
  <si>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</si>
  <si>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</si>
  <si>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</si>
  <si>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</si>
  <si>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</si>
  <si>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</si>
  <si>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</si>
  <si>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</si>
  <si>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</si>
  <si>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</si>
  <si>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</si>
  <si>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</si>
  <si>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</si>
  <si>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</si>
  <si>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</si>
  <si>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</si>
  <si>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</si>
  <si>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</si>
  <si>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</si>
  <si>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</si>
  <si>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</si>
  <si>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</si>
  <si>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</si>
  <si>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</si>
  <si>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</si>
  <si>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</si>
  <si>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</si>
  <si>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</si>
  <si>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</si>
  <si>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</si>
  <si>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</si>
  <si>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</si>
  <si>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</si>
  <si>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</si>
  <si>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</si>
  <si>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</si>
  <si>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</si>
  <si>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</si>
  <si>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</si>
  <si>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</si>
  <si>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</si>
  <si>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</si>
  <si>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</si>
  <si>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</si>
  <si>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</si>
  <si>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</si>
  <si>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</si>
  <si>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</si>
  <si>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</si>
  <si>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</si>
  <si>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</si>
  <si>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</si>
  <si>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</si>
  <si>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</si>
  <si>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</si>
  <si>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</si>
  <si>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</si>
  <si>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</si>
  <si>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</si>
  <si>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</si>
  <si>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</si>
  <si>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</si>
  <si>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</si>
  <si>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</si>
  <si>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</si>
  <si>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</si>
  <si>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</si>
  <si>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</si>
  <si>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</si>
  <si>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</si>
  <si>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</si>
  <si>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</si>
  <si>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</si>
  <si>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</si>
  <si>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</si>
  <si>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</si>
  <si>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</si>
  <si>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</si>
  <si>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</si>
  <si>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</si>
  <si>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</si>
  <si>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</si>
  <si>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</si>
  <si>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</si>
  <si>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</si>
  <si>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</si>
  <si>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</si>
  <si>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</si>
  <si>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</si>
  <si>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</si>
  <si>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</si>
  <si>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</si>
  <si>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</si>
  <si>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</si>
  <si>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</si>
  <si>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</si>
  <si>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</si>
  <si>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</si>
  <si>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</si>
  <si>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</si>
  <si>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</si>
  <si>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</si>
  <si>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</si>
  <si>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</si>
  <si>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</si>
  <si>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</si>
  <si>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</si>
  <si>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</si>
  <si>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</si>
  <si>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</si>
  <si>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</si>
  <si>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</si>
  <si>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</si>
  <si>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</si>
  <si>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</si>
  <si>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</si>
  <si>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</si>
  <si>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</si>
  <si>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</si>
  <si>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</si>
  <si>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</si>
  <si>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</si>
  <si>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</si>
  <si>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</si>
  <si>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</si>
  <si>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</si>
  <si>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</si>
  <si>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</si>
  <si>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</si>
  <si>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</si>
  <si>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</si>
  <si>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</si>
  <si>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</si>
  <si>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</si>
  <si>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</si>
  <si>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</si>
  <si>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</si>
  <si>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</si>
  <si>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</si>
  <si>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</si>
  <si>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</si>
  <si>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</si>
  <si>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</si>
  <si>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</si>
  <si>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</si>
  <si>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</si>
  <si>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</si>
  <si>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</si>
  <si>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</si>
  <si>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</si>
  <si>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</si>
  <si>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</si>
  <si>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</si>
  <si>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</si>
  <si>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</si>
  <si>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</si>
  <si>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</si>
  <si>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</si>
  <si>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</si>
  <si>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</si>
  <si>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</si>
  <si>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</si>
  <si>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</si>
  <si>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</si>
  <si>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</si>
  <si>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</si>
  <si>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</si>
  <si>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</si>
  <si>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</si>
  <si>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</si>
  <si>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</si>
  <si>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</si>
  <si>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</si>
  <si>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</si>
  <si>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</si>
  <si>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</si>
  <si>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</si>
  <si>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</si>
  <si>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</si>
  <si>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</si>
  <si>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</si>
  <si>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</si>
  <si>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</si>
  <si>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</si>
  <si>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</si>
  <si>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</si>
  <si>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</si>
  <si>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</si>
  <si>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</si>
  <si>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</si>
  <si>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</si>
  <si>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</si>
  <si>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</si>
  <si>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</si>
  <si>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</si>
  <si>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</si>
  <si>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</si>
  <si>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</si>
  <si>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</si>
  <si>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</si>
  <si>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</si>
  <si>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</si>
  <si>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</si>
  <si>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</si>
  <si>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</si>
  <si>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</si>
  <si>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</si>
  <si>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</si>
  <si>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</si>
  <si>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</si>
  <si>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</si>
  <si>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</si>
  <si>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</si>
  <si>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</si>
  <si>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</si>
  <si>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</si>
  <si>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</si>
  <si>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</si>
  <si>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</si>
  <si>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</si>
  <si>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</si>
  <si>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</si>
  <si>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</si>
  <si>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</si>
  <si>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</si>
  <si>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</si>
  <si>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</si>
  <si>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</si>
  <si>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</si>
  <si>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</si>
  <si>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</si>
  <si>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</si>
  <si>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</si>
  <si>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</si>
  <si>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</si>
  <si>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</si>
  <si>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</si>
  <si>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</si>
  <si>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</si>
  <si>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</si>
  <si>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</si>
  <si>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</si>
  <si>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</si>
  <si>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</si>
  <si>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</si>
  <si>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</si>
  <si>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</si>
  <si>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</si>
  <si>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</si>
  <si>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</si>
  <si>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</si>
  <si>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</si>
  <si>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</si>
  <si>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</si>
  <si>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</si>
  <si>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</si>
  <si>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</si>
  <si>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</si>
  <si>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</si>
  <si>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</si>
  <si>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</si>
  <si>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</si>
  <si>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</si>
  <si>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</si>
  <si>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</si>
  <si>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</si>
  <si>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</si>
  <si>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</si>
  <si>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</si>
  <si>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</si>
  <si>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</si>
  <si>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</si>
  <si>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</si>
  <si>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</si>
  <si>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</si>
  <si>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</si>
  <si>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</si>
  <si>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</si>
  <si>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</si>
  <si>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</si>
  <si>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</si>
  <si>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</si>
  <si>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</si>
  <si>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</si>
  <si>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</si>
  <si>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</si>
  <si>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</si>
  <si>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</si>
  <si>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</si>
  <si>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</si>
  <si>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</si>
  <si>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</si>
  <si>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</si>
  <si>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</si>
  <si>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</si>
  <si>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</si>
  <si>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</si>
  <si>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</si>
  <si>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</si>
  <si>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</si>
  <si>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</si>
  <si>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</si>
  <si>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</si>
  <si>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</si>
  <si>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</si>
  <si>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</si>
  <si>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</si>
  <si>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</si>
  <si>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</si>
  <si>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</si>
  <si>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</si>
  <si>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</si>
  <si>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</si>
  <si>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</si>
  <si>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</si>
  <si>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</si>
  <si>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</si>
  <si>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</si>
  <si>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</si>
  <si>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</si>
  <si>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</si>
  <si>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</si>
  <si>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</si>
  <si>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</si>
  <si>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</si>
  <si>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</si>
  <si>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</si>
  <si>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</si>
  <si>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</si>
  <si>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</si>
  <si>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</si>
  <si>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</si>
  <si>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</si>
  <si>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</si>
  <si>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</si>
  <si>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</si>
  <si>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</si>
  <si>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</si>
  <si>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</si>
  <si>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</si>
  <si>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</si>
  <si>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</si>
  <si>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</si>
  <si>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</si>
  <si>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</si>
  <si>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</si>
  <si>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</si>
  <si>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</si>
  <si>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</si>
  <si>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</si>
  <si>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</si>
  <si>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</si>
  <si>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</si>
  <si>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</si>
  <si>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</si>
  <si>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</si>
  <si>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</si>
  <si>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</si>
  <si>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</si>
  <si>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</si>
  <si>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</si>
  <si>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</si>
  <si>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</si>
  <si>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</si>
  <si>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</si>
  <si>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</si>
  <si>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</si>
  <si>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</si>
  <si>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</si>
  <si>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</si>
  <si>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</si>
  <si>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</si>
  <si>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</si>
  <si>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</si>
  <si>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</si>
  <si>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</si>
  <si>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</si>
  <si>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</si>
  <si>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</si>
  <si>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</si>
  <si>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</si>
  <si>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</si>
  <si>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</si>
  <si>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</si>
  <si>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</si>
  <si>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</si>
  <si>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</si>
  <si>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</si>
  <si>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</si>
  <si>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</si>
  <si>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</si>
  <si>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</si>
  <si>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</si>
  <si>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</si>
  <si>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</si>
  <si>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</si>
  <si>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</si>
  <si>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</si>
  <si>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</si>
  <si>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</si>
  <si>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</si>
  <si>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</si>
  <si>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</si>
  <si>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</si>
  <si>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</si>
  <si>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</si>
  <si>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</si>
  <si>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</si>
  <si>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</si>
  <si>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</si>
  <si>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</si>
  <si>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</si>
  <si>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</si>
  <si>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</si>
  <si>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</si>
  <si>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</si>
  <si>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</si>
  <si>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</si>
  <si>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</si>
  <si>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</si>
  <si>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</si>
  <si>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</si>
  <si>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</si>
  <si>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</si>
  <si>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</si>
  <si>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</si>
  <si>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</si>
  <si>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</si>
  <si>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</si>
  <si>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</si>
  <si>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</si>
  <si>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</si>
  <si>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</si>
  <si>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</si>
  <si>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</si>
  <si>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</si>
  <si>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</si>
  <si>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</si>
  <si>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</si>
  <si>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</si>
  <si>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</si>
  <si>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</si>
  <si>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</si>
  <si>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</si>
  <si>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</si>
  <si>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</si>
  <si>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</si>
  <si>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</si>
  <si>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</si>
  <si>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</si>
  <si>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</si>
  <si>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</si>
  <si>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</si>
  <si>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</si>
  <si>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</si>
  <si>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</si>
  <si>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</si>
  <si>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</si>
  <si>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</si>
  <si>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</si>
  <si>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</si>
  <si>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</si>
  <si>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</si>
  <si>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</si>
  <si>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</si>
  <si>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</si>
  <si>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</si>
  <si>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</si>
  <si>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</si>
  <si>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</si>
  <si>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</si>
  <si>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</si>
  <si>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</si>
  <si>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</si>
  <si>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</si>
  <si>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</si>
  <si>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</si>
  <si>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</si>
  <si>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</si>
  <si>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</si>
  <si>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</si>
  <si>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</si>
  <si>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</si>
  <si>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</si>
  <si>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</si>
  <si>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</si>
  <si>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</si>
  <si>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</si>
  <si>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</si>
  <si>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</si>
  <si>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</si>
  <si>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</si>
  <si>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</si>
  <si>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</si>
  <si>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</si>
  <si>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</si>
  <si>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</si>
  <si>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</si>
  <si>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</si>
  <si>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</si>
  <si>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</si>
  <si>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</si>
  <si>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</si>
  <si>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</si>
  <si>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</si>
  <si>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</si>
  <si>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</si>
  <si>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</si>
  <si>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</si>
  <si>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</si>
  <si>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</si>
  <si>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</si>
  <si>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</si>
  <si>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</si>
  <si>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</si>
  <si>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</si>
  <si>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</si>
  <si>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</si>
  <si>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</si>
  <si>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</si>
  <si>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</si>
  <si>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</si>
  <si>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</si>
  <si>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</si>
  <si>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</si>
  <si>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</si>
  <si>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</si>
  <si>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</si>
  <si>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</si>
  <si>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</si>
  <si>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</si>
  <si>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</si>
  <si>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</si>
  <si>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</si>
  <si>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</si>
  <si>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</si>
  <si>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</si>
  <si>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</si>
  <si>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</si>
  <si>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</si>
  <si>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</si>
  <si>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</si>
  <si>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</si>
  <si>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</si>
  <si>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</si>
  <si>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</si>
  <si>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</si>
  <si>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</si>
  <si>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</si>
  <si>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</si>
  <si>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</si>
  <si>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</si>
  <si>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</si>
  <si>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</si>
  <si>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</si>
  <si>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</si>
  <si>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</si>
  <si>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</si>
  <si>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</si>
  <si>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</si>
  <si>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</si>
  <si>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</si>
  <si>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</si>
  <si>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</si>
  <si>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</si>
  <si>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</si>
  <si>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</si>
  <si>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</si>
  <si>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</si>
  <si>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</si>
  <si>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</si>
  <si>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</si>
  <si>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</si>
  <si>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</si>
  <si>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</si>
  <si>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</si>
  <si>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</si>
  <si>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</si>
  <si>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</si>
  <si>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</si>
  <si>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</si>
  <si>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</si>
  <si>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</si>
  <si>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</si>
  <si>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</si>
  <si>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</si>
  <si>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</si>
  <si>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</si>
  <si>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</si>
  <si>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</si>
  <si>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</si>
  <si>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</si>
  <si>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</si>
  <si>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</si>
  <si>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</si>
  <si>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</si>
  <si>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</si>
  <si>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</si>
  <si>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</si>
  <si>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</si>
  <si>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</si>
  <si>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</si>
  <si>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</si>
  <si>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</si>
  <si>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</si>
  <si>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</si>
  <si>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</si>
  <si>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</si>
  <si>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</si>
  <si>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</si>
  <si>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</si>
  <si>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</si>
  <si>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</si>
  <si>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</si>
  <si>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</si>
  <si>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</si>
  <si>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</si>
  <si>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</si>
  <si>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</si>
  <si>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</si>
  <si>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</si>
  <si>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</si>
  <si>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</si>
  <si>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</si>
  <si>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</si>
  <si>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</si>
  <si>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</si>
  <si>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</si>
  <si>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</si>
  <si>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</si>
  <si>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</si>
  <si>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</si>
  <si>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</si>
  <si>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</si>
  <si>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</si>
  <si>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</si>
  <si>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</si>
  <si>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</si>
  <si>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</si>
  <si>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</si>
  <si>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</si>
  <si>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</si>
  <si>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</si>
  <si>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</si>
  <si>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</si>
  <si>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</si>
  <si>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</si>
  <si>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</si>
  <si>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</si>
  <si>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</si>
  <si>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</si>
  <si>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</si>
  <si>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</si>
  <si>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</si>
  <si>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</si>
  <si>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</si>
  <si>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</si>
  <si>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</si>
  <si>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</si>
  <si>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</si>
  <si>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</si>
  <si>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</si>
  <si>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</si>
  <si>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</si>
  <si>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</si>
  <si>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</si>
  <si>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</si>
  <si>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</si>
  <si>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</si>
  <si>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</si>
  <si>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</si>
  <si>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</si>
  <si>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</si>
  <si>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</si>
  <si>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</si>
  <si>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</si>
  <si>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</si>
  <si>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</si>
  <si>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</si>
  <si>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</si>
  <si>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</si>
  <si>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</si>
  <si>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</si>
  <si>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</si>
  <si>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</si>
  <si>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</si>
  <si>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</si>
  <si>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</si>
  <si>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</si>
  <si>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</si>
  <si>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</si>
  <si>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</si>
  <si>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</si>
  <si>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</si>
  <si>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</si>
  <si>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</si>
  <si>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</si>
  <si>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</si>
  <si>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</si>
  <si>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</si>
  <si>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</si>
  <si>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</si>
  <si>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</si>
  <si>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</si>
  <si>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</si>
  <si>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</si>
  <si>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</si>
  <si>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</si>
  <si>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</si>
  <si>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</si>
  <si>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</si>
  <si>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</si>
  <si>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</si>
  <si>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</si>
  <si>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</si>
  <si>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</si>
  <si>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</si>
  <si>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</si>
  <si>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</si>
  <si>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</si>
  <si>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</si>
  <si>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</si>
  <si>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</si>
  <si>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</si>
  <si>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</si>
  <si>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</si>
  <si>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</si>
  <si>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</si>
  <si>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</si>
  <si>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</si>
  <si>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</si>
  <si>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</si>
  <si>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</si>
  <si>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</si>
  <si>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</si>
  <si>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</si>
  <si>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</si>
  <si>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</si>
  <si>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</si>
  <si>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</si>
  <si>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</si>
  <si>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</si>
  <si>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</si>
  <si>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</si>
  <si>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</si>
  <si>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</si>
  <si>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</si>
  <si>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</si>
  <si>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</si>
  <si>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</si>
  <si>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</si>
  <si>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</si>
  <si>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</si>
  <si>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</si>
  <si>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</si>
  <si>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</si>
  <si>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</si>
  <si>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</si>
  <si>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</si>
  <si>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</si>
  <si>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</si>
  <si>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</si>
  <si>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</si>
  <si>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</si>
  <si>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</si>
  <si>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</si>
  <si>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</si>
  <si>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</si>
  <si>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</si>
  <si>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</si>
  <si>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</si>
  <si>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</si>
  <si>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</si>
  <si>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</si>
  <si>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</si>
  <si>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</si>
  <si>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</si>
  <si>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</si>
  <si>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</si>
  <si>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</si>
  <si>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</si>
  <si>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</si>
  <si>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</si>
  <si>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</si>
  <si>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</si>
  <si>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</si>
  <si>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</si>
  <si>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</si>
  <si>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</si>
  <si>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</si>
  <si>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</si>
  <si>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</si>
  <si>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</si>
  <si>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</si>
  <si>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</si>
  <si>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</si>
  <si>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</si>
  <si>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</si>
  <si>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</si>
  <si>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</si>
  <si>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</si>
  <si>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</si>
  <si>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</si>
  <si>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</si>
  <si>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</si>
  <si>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</si>
  <si>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</si>
  <si>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</si>
  <si>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</si>
  <si>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</si>
  <si>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</si>
  <si>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</si>
  <si>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</si>
  <si>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</si>
  <si>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</si>
  <si>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</si>
  <si>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</si>
  <si>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</si>
  <si>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</si>
  <si>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</si>
  <si>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</si>
  <si>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</si>
  <si>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</si>
  <si>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</si>
  <si>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</si>
  <si>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</si>
  <si>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</si>
  <si>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</si>
  <si>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</si>
  <si>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</si>
  <si>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</si>
  <si>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</si>
  <si>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</si>
  <si>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</si>
  <si>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</si>
  <si>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</si>
  <si>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</si>
  <si>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</si>
  <si>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</si>
  <si>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</si>
  <si>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</si>
  <si>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</si>
  <si>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</si>
  <si>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</si>
  <si>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</si>
  <si>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</si>
  <si>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</si>
  <si>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</si>
  <si>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</si>
  <si>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</si>
  <si>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</si>
  <si>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</si>
  <si>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</si>
  <si>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</si>
  <si>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</si>
  <si>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</si>
  <si>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</si>
  <si>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</si>
  <si>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</si>
  <si>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</si>
  <si>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</si>
  <si>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</si>
  <si>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</si>
  <si>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</si>
  <si>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</si>
  <si>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</si>
  <si>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</si>
  <si>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</si>
  <si>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</si>
  <si>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</si>
  <si>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</si>
  <si>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</si>
  <si>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</si>
  <si>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</si>
  <si>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</si>
  <si>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</si>
  <si>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</si>
  <si>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</si>
  <si>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</si>
  <si>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</si>
  <si>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</si>
  <si>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</si>
  <si>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</si>
  <si>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</si>
  <si>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</si>
  <si>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</si>
  <si>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</si>
  <si>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</si>
  <si>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</si>
  <si>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</si>
  <si>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</si>
  <si>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</si>
  <si>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</si>
  <si>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</si>
  <si>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</si>
  <si>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</si>
  <si>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</si>
  <si>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</si>
  <si>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</si>
  <si>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</si>
  <si>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</si>
  <si>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</si>
  <si>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</si>
  <si>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</si>
  <si>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</si>
  <si>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</si>
  <si>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</si>
  <si>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</si>
  <si>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</si>
  <si>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</si>
  <si>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</si>
  <si>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</si>
  <si>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</si>
  <si>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</si>
  <si>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</si>
  <si>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</si>
  <si>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</si>
  <si>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</si>
  <si>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</si>
  <si>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</si>
  <si>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</si>
  <si>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</si>
  <si>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</si>
  <si>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</si>
  <si>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</si>
  <si>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</si>
  <si>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</si>
  <si>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</si>
  <si>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</si>
  <si>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</si>
  <si>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</si>
  <si>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</si>
  <si>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</si>
  <si>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</si>
  <si>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</si>
  <si>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</si>
  <si>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</si>
  <si>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</si>
  <si>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</si>
  <si>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</si>
  <si>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</si>
  <si>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</si>
  <si>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</si>
  <si>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</si>
  <si>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</si>
  <si>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</si>
  <si>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</si>
  <si>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</si>
  <si>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</si>
  <si>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</si>
  <si>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</si>
  <si>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</si>
  <si>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</si>
  <si>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</si>
  <si>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</si>
  <si>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</si>
  <si>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</si>
  <si>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</si>
  <si>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</si>
  <si>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</si>
  <si>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</si>
  <si>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</si>
  <si>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</si>
  <si>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</si>
  <si>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</si>
  <si>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</si>
  <si>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</si>
  <si>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</si>
  <si>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</si>
  <si>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</si>
  <si>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</si>
  <si>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</si>
  <si>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</si>
  <si>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</si>
  <si>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</si>
  <si>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</si>
  <si>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</si>
  <si>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</si>
  <si>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</si>
  <si>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</si>
  <si>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</si>
  <si>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</si>
  <si>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</si>
  <si>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</si>
  <si>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</si>
  <si>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</si>
  <si>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</si>
  <si>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</si>
  <si>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</si>
  <si>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</si>
  <si>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</si>
  <si>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</si>
  <si>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</si>
  <si>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</si>
  <si>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</si>
  <si>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</si>
  <si>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</si>
  <si>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</si>
  <si>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</si>
  <si>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</si>
  <si>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</si>
  <si>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</si>
  <si>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</si>
  <si>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</si>
  <si>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</si>
  <si>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</si>
  <si>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</si>
  <si>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</si>
  <si>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</si>
  <si>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</si>
  <si>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</si>
  <si>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</si>
  <si>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</si>
  <si>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</si>
  <si>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</si>
  <si>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</si>
  <si>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</si>
  <si>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</si>
  <si>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</si>
  <si>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</si>
  <si>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</si>
  <si>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</si>
  <si>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</si>
  <si>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</si>
  <si>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</si>
  <si>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</si>
  <si>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</si>
  <si>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</si>
  <si>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</si>
  <si>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</si>
  <si>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</si>
  <si>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</si>
  <si>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</si>
  <si>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</si>
  <si>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</si>
  <si>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</si>
  <si>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</si>
  <si>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</si>
  <si>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</si>
  <si>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</si>
  <si>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</si>
  <si>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</si>
  <si>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</si>
  <si>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</si>
  <si>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</si>
  <si>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</si>
  <si>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</si>
  <si>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</si>
  <si>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</si>
  <si>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</si>
  <si>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</si>
  <si>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</si>
  <si>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</si>
  <si>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</si>
  <si>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</si>
  <si>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</si>
  <si>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</si>
  <si>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</si>
  <si>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</si>
  <si>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</si>
  <si>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</si>
  <si>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</si>
  <si>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</si>
  <si>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</si>
  <si>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</si>
  <si>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</si>
  <si>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</si>
  <si>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</si>
  <si>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</si>
  <si>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</si>
  <si>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</si>
  <si>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</si>
  <si>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</si>
  <si>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</si>
  <si>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</si>
  <si>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</si>
  <si>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</si>
  <si>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</si>
  <si>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</si>
  <si>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</si>
  <si>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</si>
  <si>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</si>
  <si>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</si>
  <si>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</si>
  <si>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</si>
  <si>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</si>
  <si>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</si>
  <si>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</si>
  <si>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</si>
  <si>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</si>
  <si>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</si>
  <si>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</si>
  <si>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</si>
  <si>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</si>
  <si>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</si>
  <si>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</si>
  <si>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</si>
  <si>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</si>
  <si>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</si>
  <si>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</si>
  <si>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</si>
  <si>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</si>
  <si>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</si>
  <si>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</si>
  <si>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</si>
  <si>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</si>
  <si>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</si>
  <si>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</si>
  <si>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</si>
  <si>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</si>
  <si>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</si>
  <si>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</si>
  <si>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</si>
  <si>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</si>
  <si>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</si>
  <si>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</si>
  <si>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</si>
  <si>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</si>
  <si>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</si>
  <si>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</si>
  <si>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</si>
  <si>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</si>
  <si>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</si>
  <si>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</si>
  <si>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</si>
  <si>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</si>
  <si>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</si>
  <si>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</si>
  <si>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</si>
  <si>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</si>
  <si>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</si>
  <si>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</si>
  <si>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</si>
  <si>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</si>
  <si>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</si>
  <si>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</si>
  <si>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</si>
  <si>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</si>
  <si>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</si>
  <si>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</si>
  <si>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</si>
  <si>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</si>
  <si>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</si>
  <si>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</si>
  <si>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</si>
  <si>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</si>
  <si>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</si>
  <si>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</si>
  <si>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</si>
  <si>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</si>
  <si>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</si>
  <si>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</si>
  <si>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</si>
  <si>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</si>
  <si>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</si>
  <si>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</si>
  <si>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</si>
  <si>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</si>
  <si>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</si>
  <si>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</si>
  <si>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</si>
  <si>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</si>
  <si>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</si>
  <si>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</si>
  <si>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</si>
  <si>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</si>
  <si>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</si>
  <si>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</si>
  <si>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</si>
  <si>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</si>
  <si>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</si>
  <si>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</si>
  <si>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</si>
  <si>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</si>
  <si>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</si>
  <si>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</si>
  <si>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</si>
  <si>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</si>
  <si>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</si>
  <si>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</si>
  <si>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</si>
  <si>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</si>
  <si>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</si>
  <si>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</si>
  <si>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</si>
  <si>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</si>
  <si>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</si>
  <si>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</si>
  <si>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</si>
  <si>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</si>
  <si>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</si>
  <si>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</si>
  <si>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</si>
  <si>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</si>
  <si>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</si>
  <si>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</si>
  <si>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</si>
  <si>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</si>
  <si>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</si>
  <si>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</si>
  <si>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</si>
  <si>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</si>
  <si>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</si>
  <si>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</si>
  <si>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</si>
  <si>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</si>
  <si>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</si>
  <si>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</si>
  <si>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</si>
  <si>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</si>
  <si>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</si>
  <si>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</si>
  <si>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</si>
  <si>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</si>
  <si>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</si>
  <si>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</si>
  <si>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</si>
  <si>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</si>
  <si>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</si>
  <si>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</si>
  <si>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</si>
  <si>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</si>
  <si>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</si>
  <si>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</si>
  <si>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</si>
  <si>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</si>
  <si>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</si>
  <si>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</si>
  <si>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</si>
  <si>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</si>
  <si>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</si>
  <si>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</si>
  <si>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</si>
  <si>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</si>
  <si>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</si>
  <si>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</si>
  <si>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</si>
  <si>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</si>
  <si>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</si>
  <si>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</si>
  <si>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</si>
  <si>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</si>
  <si>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</si>
  <si>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</si>
  <si>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</si>
  <si>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</si>
  <si>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</si>
  <si>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</si>
  <si>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</si>
  <si>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</si>
  <si>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</si>
  <si>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</si>
  <si>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</si>
  <si>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</si>
  <si>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</si>
  <si>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</si>
  <si>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</si>
  <si>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</si>
  <si>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</si>
  <si>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</si>
  <si>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</si>
  <si>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</si>
  <si>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</si>
  <si>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</si>
  <si>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</si>
  <si>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</si>
  <si>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</si>
  <si>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</si>
  <si>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</si>
  <si>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</si>
  <si>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</si>
  <si>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</si>
  <si>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</si>
  <si>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</si>
  <si>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</si>
  <si>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</si>
  <si>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</si>
  <si>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</si>
  <si>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</si>
  <si>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</si>
  <si>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</si>
  <si>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</si>
  <si>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</si>
  <si>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</si>
  <si>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</si>
  <si>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</si>
  <si>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</si>
  <si>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</si>
  <si>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</si>
  <si>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</si>
  <si>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</si>
  <si>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</si>
  <si>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</si>
  <si>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</si>
  <si>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</si>
  <si>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</si>
  <si>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</si>
  <si>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</si>
  <si>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</si>
  <si>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</si>
  <si>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</si>
  <si>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</si>
  <si>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</si>
  <si>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</si>
  <si>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</si>
  <si>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</si>
  <si>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</si>
  <si>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</si>
  <si>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</si>
  <si>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</si>
  <si>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</si>
  <si>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</si>
  <si>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</si>
  <si>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</si>
  <si>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</si>
  <si>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</si>
  <si>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</si>
  <si>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</si>
  <si>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</si>
  <si>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</si>
  <si>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</si>
  <si>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</si>
  <si>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</si>
  <si>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</si>
  <si>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</si>
  <si>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</si>
  <si>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</si>
  <si>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</si>
  <si>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</si>
  <si>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</si>
  <si>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</si>
  <si>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</si>
  <si>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</si>
  <si>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</si>
  <si>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</si>
  <si>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</si>
  <si>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</si>
  <si>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</si>
  <si>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</si>
  <si>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</si>
  <si>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</si>
  <si>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</si>
  <si>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</si>
  <si>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</si>
  <si>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</si>
  <si>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</si>
  <si>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</si>
  <si>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</si>
  <si>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</si>
  <si>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</si>
  <si>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</si>
  <si>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</si>
  <si>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</si>
  <si>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</si>
  <si>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</si>
  <si>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</si>
  <si>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</si>
  <si>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</si>
  <si>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</si>
  <si>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</si>
  <si>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</si>
  <si>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</si>
  <si>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</si>
  <si>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</si>
  <si>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</si>
  <si>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</si>
  <si>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</si>
  <si>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</si>
  <si>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</si>
  <si>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</si>
  <si>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</si>
  <si>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</si>
  <si>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</si>
  <si>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</si>
  <si>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</si>
  <si>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</si>
  <si>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</si>
  <si>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</si>
  <si>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</si>
  <si>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</si>
  <si>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</si>
  <si>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</si>
  <si>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</si>
  <si>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</si>
  <si>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</si>
  <si>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</si>
  <si>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</si>
  <si>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</si>
  <si>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</si>
  <si>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</si>
  <si>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</si>
  <si>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</si>
  <si>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</si>
  <si>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</si>
  <si>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</si>
  <si>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</si>
  <si>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</si>
  <si>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</si>
  <si>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</si>
  <si>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</si>
  <si>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</si>
  <si>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</si>
  <si>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</si>
  <si>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</si>
  <si>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</si>
  <si>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</si>
  <si>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</si>
  <si>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</si>
  <si>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</si>
  <si>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</si>
  <si>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</si>
  <si>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</si>
  <si>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</si>
  <si>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</si>
  <si>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</si>
  <si>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</si>
  <si>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</si>
  <si>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</si>
  <si>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</si>
  <si>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</si>
  <si>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</si>
  <si>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</si>
  <si>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</si>
  <si>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</si>
  <si>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</si>
  <si>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</si>
  <si>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</si>
  <si>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</si>
  <si>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</si>
  <si>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</si>
  <si>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</si>
  <si>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</si>
  <si>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</si>
  <si>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</si>
  <si>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</si>
  <si>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</si>
  <si>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</si>
  <si>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</si>
  <si>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</si>
  <si>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</si>
  <si>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</si>
  <si>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</si>
  <si>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</si>
  <si>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</si>
  <si>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</si>
  <si>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</si>
  <si>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</si>
  <si>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</si>
  <si>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</si>
  <si>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</si>
  <si>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</si>
  <si>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</si>
  <si>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</si>
  <si>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</si>
  <si>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</si>
  <si>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</si>
  <si>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</si>
  <si>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</si>
  <si>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</si>
  <si>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</si>
  <si>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</si>
  <si>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</si>
  <si>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</si>
  <si>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</si>
  <si>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</si>
  <si>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</si>
  <si>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</si>
  <si>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</si>
  <si>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</si>
  <si>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</si>
  <si>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</si>
  <si>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</si>
  <si>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</si>
  <si>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</si>
  <si>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</si>
  <si>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</si>
  <si>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</si>
  <si>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</si>
  <si>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</si>
  <si>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</si>
  <si>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</si>
  <si>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</si>
  <si>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</si>
  <si>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</si>
  <si>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</si>
  <si>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</si>
  <si>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</si>
  <si>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</si>
  <si>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</si>
  <si>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</si>
  <si>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</si>
  <si>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</si>
  <si>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</si>
  <si>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</si>
  <si>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</si>
  <si>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</si>
  <si>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</si>
  <si>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</si>
  <si>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</si>
  <si>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</si>
  <si>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</si>
  <si>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</si>
  <si>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</si>
  <si>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</si>
  <si>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</si>
  <si>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</si>
  <si>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</si>
  <si>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</si>
  <si>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</si>
  <si>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</si>
  <si>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</si>
  <si>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</si>
  <si>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</si>
  <si>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</si>
  <si>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</si>
  <si>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</si>
  <si>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</si>
  <si>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</si>
  <si>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</si>
  <si>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</si>
  <si>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</si>
  <si>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</si>
  <si>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</si>
  <si>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</si>
  <si>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</si>
  <si>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</si>
  <si>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</si>
  <si>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</si>
  <si>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</si>
  <si>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</si>
  <si>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</si>
  <si>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</si>
  <si>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</si>
  <si>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</si>
  <si>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</si>
  <si>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</si>
  <si>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</si>
  <si>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</si>
  <si>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</si>
  <si>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</si>
  <si>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</si>
  <si>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</si>
  <si>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</si>
  <si>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</si>
  <si>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</si>
  <si>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</si>
  <si>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</si>
  <si>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</si>
  <si>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</si>
  <si>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</si>
  <si>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</si>
  <si>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</si>
  <si>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</si>
  <si>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</si>
  <si>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</si>
  <si>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</si>
  <si>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</si>
  <si>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</si>
  <si>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</si>
  <si>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</si>
  <si>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</si>
  <si>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</si>
  <si>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</si>
  <si>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</si>
  <si>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</si>
  <si>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</si>
  <si>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</si>
  <si>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</si>
  <si>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</si>
  <si>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</si>
  <si>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</si>
  <si>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</si>
  <si>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</si>
  <si>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</si>
  <si>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</si>
  <si>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</si>
  <si>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</si>
  <si>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</si>
  <si>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</si>
  <si>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</si>
  <si>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</si>
  <si>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</si>
  <si>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</si>
  <si>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</si>
  <si>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</si>
  <si>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</si>
  <si>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</si>
  <si>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</si>
  <si>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</si>
  <si>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</si>
  <si>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</si>
  <si>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</si>
  <si>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</si>
  <si>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</si>
  <si>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</si>
  <si>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</si>
  <si>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</si>
  <si>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</si>
  <si>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</si>
  <si>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</si>
  <si>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</si>
  <si>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</si>
  <si>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</si>
  <si>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</si>
  <si>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</si>
  <si>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</si>
  <si>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</si>
  <si>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</si>
  <si>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</si>
  <si>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</si>
  <si>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</si>
  <si>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</si>
  <si>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</si>
  <si>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</si>
  <si>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</si>
  <si>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</si>
  <si>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</si>
  <si>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</si>
  <si>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</si>
  <si>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</si>
  <si>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</si>
  <si>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</si>
  <si>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</si>
  <si>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</si>
  <si>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</si>
  <si>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</si>
  <si>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</si>
  <si>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</si>
  <si>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</si>
  <si>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</si>
  <si>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</si>
  <si>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</si>
  <si>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</si>
  <si>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</si>
  <si>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</si>
  <si>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</si>
  <si>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</si>
  <si>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</si>
  <si>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</si>
  <si>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</si>
  <si>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</si>
  <si>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</si>
  <si>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</si>
  <si>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</si>
  <si>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</si>
  <si>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</si>
  <si>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</si>
  <si>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</si>
  <si>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</si>
  <si>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</si>
  <si>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</si>
  <si>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</si>
  <si>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</si>
  <si>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</si>
  <si>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</si>
  <si>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</si>
  <si>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</si>
  <si>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</si>
  <si>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</si>
  <si>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</si>
  <si>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</si>
  <si>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</si>
  <si>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</si>
  <si>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</si>
  <si>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</si>
  <si>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</si>
  <si>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</si>
  <si>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</si>
  <si>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</si>
  <si>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</si>
  <si>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</si>
  <si>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</si>
  <si>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</si>
  <si>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</si>
  <si>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</si>
  <si>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</si>
  <si>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</si>
  <si>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</si>
  <si>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</si>
  <si>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</si>
  <si>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</si>
  <si>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</si>
  <si>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</si>
  <si>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</si>
  <si>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</si>
  <si>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</si>
  <si>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</si>
  <si>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</si>
  <si>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</si>
  <si>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</si>
  <si>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</si>
  <si>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</si>
  <si>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</si>
  <si>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</si>
  <si>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</si>
  <si>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</si>
  <si>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</si>
  <si>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</si>
  <si>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</si>
  <si>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</si>
  <si>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</si>
  <si>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</si>
  <si>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</si>
  <si>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</si>
  <si>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</si>
  <si>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</si>
  <si>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</si>
  <si>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</si>
  <si>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</si>
  <si>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</si>
  <si>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</si>
  <si>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</si>
  <si>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</si>
  <si>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</si>
  <si>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</si>
  <si>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</si>
  <si>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</si>
  <si>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</si>
  <si>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</si>
  <si>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</si>
  <si>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</si>
  <si>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</si>
  <si>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</si>
  <si>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</si>
  <si>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</si>
  <si>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</si>
  <si>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</si>
  <si>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</si>
  <si>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</si>
  <si>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</si>
  <si>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</si>
  <si>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</si>
  <si>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</si>
  <si>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</si>
  <si>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</si>
  <si>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</si>
  <si>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</si>
  <si>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</si>
  <si>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</si>
  <si>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</si>
  <si>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</si>
  <si>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</si>
  <si>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</si>
  <si>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</si>
  <si>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</si>
  <si>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</si>
  <si>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</si>
  <si>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</si>
  <si>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</si>
  <si>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</si>
  <si>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</si>
  <si>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</si>
  <si>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</si>
  <si>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</si>
  <si>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</si>
  <si>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</si>
  <si>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</si>
  <si>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</si>
  <si>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</si>
  <si>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</si>
  <si>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</si>
  <si>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</si>
  <si>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</si>
  <si>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</si>
  <si>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</si>
  <si>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</si>
  <si>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</si>
  <si>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</si>
  <si>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</si>
  <si>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</si>
  <si>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</si>
  <si>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</si>
  <si>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</si>
  <si>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</si>
  <si>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</si>
  <si>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</si>
  <si>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</si>
  <si>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</si>
  <si>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</si>
  <si>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</si>
  <si>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</si>
  <si>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</si>
  <si>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</si>
  <si>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</si>
  <si>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</si>
  <si>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</si>
  <si>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</si>
  <si>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</si>
  <si>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</si>
  <si>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</si>
  <si>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</si>
  <si>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</si>
  <si>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</si>
  <si>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</si>
  <si>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</si>
  <si>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</si>
  <si>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</si>
  <si>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</si>
  <si>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</si>
  <si>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</si>
  <si>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</si>
  <si>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</si>
  <si>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</si>
  <si>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</si>
  <si>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</si>
  <si>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</si>
  <si>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</si>
  <si>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</si>
  <si>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</si>
  <si>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</si>
  <si>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</si>
  <si>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</si>
  <si>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</si>
  <si>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</si>
  <si>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</si>
  <si>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</si>
  <si>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</si>
  <si>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</si>
  <si>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</si>
  <si>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</si>
  <si>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</si>
  <si>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</si>
  <si>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</si>
  <si>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</si>
  <si>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</si>
  <si>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</si>
  <si>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</si>
  <si>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</si>
  <si>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</si>
  <si>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</si>
  <si>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</si>
  <si>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</si>
  <si>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</si>
  <si>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</si>
  <si>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</si>
  <si>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</si>
  <si>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</si>
  <si>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</si>
  <si>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</si>
  <si>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</si>
  <si>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</si>
  <si>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</si>
  <si>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</si>
  <si>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</si>
  <si>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</si>
  <si>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</si>
  <si>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</si>
  <si>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</si>
  <si>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</si>
  <si>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</si>
  <si>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</si>
  <si>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</si>
  <si>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</si>
  <si>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</si>
  <si>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</si>
  <si>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</si>
  <si>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</si>
  <si>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</si>
  <si>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</si>
  <si>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</si>
  <si>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</si>
  <si>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</si>
  <si>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</si>
  <si>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</si>
  <si>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</si>
  <si>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</si>
  <si>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</si>
  <si>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</si>
  <si>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</si>
  <si>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</si>
  <si>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</si>
  <si>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</si>
  <si>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</si>
  <si>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</si>
  <si>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</si>
  <si>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</si>
  <si>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</si>
  <si>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</si>
  <si>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</si>
  <si>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</si>
  <si>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</si>
  <si>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</si>
  <si>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</si>
  <si>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</si>
  <si>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</si>
  <si>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</si>
  <si>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</si>
  <si>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</si>
  <si>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</si>
  <si>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</si>
  <si>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</si>
  <si>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</si>
  <si>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</si>
  <si>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</si>
  <si>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</si>
  <si>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</si>
  <si>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</si>
  <si>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</si>
  <si>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</si>
  <si>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</si>
  <si>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</si>
  <si>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</si>
  <si>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</si>
  <si>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</si>
  <si>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</si>
  <si>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</si>
  <si>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</si>
  <si>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</si>
  <si>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</si>
  <si>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</si>
  <si>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</si>
  <si>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</si>
  <si>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</si>
  <si>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</si>
  <si>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</si>
  <si>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</si>
  <si>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</si>
  <si>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</si>
  <si>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</si>
  <si>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</si>
  <si>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</si>
  <si>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</si>
  <si>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</si>
  <si>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</si>
  <si>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</si>
  <si>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</si>
  <si>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</si>
  <si>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</si>
  <si>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</si>
  <si>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</si>
  <si>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</si>
  <si>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</si>
  <si>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</si>
  <si>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</si>
  <si>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</si>
  <si>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</si>
  <si>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</si>
  <si>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</si>
  <si>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</si>
  <si>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</si>
  <si>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</si>
  <si>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</si>
  <si>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</si>
  <si>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</si>
  <si>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</si>
  <si>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</si>
  <si>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</si>
  <si>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</si>
  <si>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</si>
  <si>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</si>
  <si>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</si>
  <si>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</si>
  <si>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</si>
  <si>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</si>
  <si>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</si>
  <si>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</si>
  <si>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</si>
  <si>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</si>
  <si>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</si>
  <si>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</si>
  <si>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</si>
  <si>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</si>
  <si>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</si>
  <si>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</si>
  <si>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</si>
  <si>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</si>
  <si>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</si>
  <si>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</si>
  <si>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</si>
  <si>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</si>
  <si>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</si>
  <si>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</si>
  <si>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</si>
  <si>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</si>
  <si>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</si>
  <si>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</si>
  <si>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</si>
  <si>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</si>
  <si>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</si>
  <si>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</si>
  <si>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</si>
  <si>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</si>
  <si>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</si>
  <si>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</si>
  <si>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</si>
  <si>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</si>
  <si>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</si>
  <si>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</si>
  <si>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</si>
  <si>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</si>
  <si>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</si>
  <si>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</si>
  <si>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</si>
  <si>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</si>
  <si>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</si>
  <si>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</si>
  <si>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</si>
  <si>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</si>
  <si>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</si>
  <si>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</si>
  <si>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</si>
  <si>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</si>
  <si>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</si>
  <si>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</si>
  <si>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</si>
  <si>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</si>
  <si>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</si>
  <si>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</si>
  <si>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</si>
  <si>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</si>
  <si>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</si>
  <si>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</si>
  <si>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</si>
  <si>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</si>
  <si>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</si>
  <si>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</si>
  <si>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</si>
  <si>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</si>
  <si>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</si>
  <si>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</si>
  <si>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</si>
  <si>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</si>
  <si>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</si>
  <si>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</si>
  <si>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</si>
  <si>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</si>
  <si>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</si>
  <si>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</si>
  <si>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</si>
  <si>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</si>
  <si>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</si>
  <si>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</si>
  <si>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</si>
  <si>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</si>
  <si>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</si>
  <si>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</si>
  <si>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</si>
  <si>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</si>
  <si>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</si>
  <si>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</si>
  <si>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</si>
  <si>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</si>
  <si>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</si>
  <si>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</si>
  <si>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</si>
  <si>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</si>
  <si>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</si>
  <si>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</si>
  <si>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</si>
  <si>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</si>
  <si>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</si>
  <si>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</si>
  <si>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</si>
  <si>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</si>
  <si>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</si>
  <si>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</si>
  <si>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</si>
  <si>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</si>
  <si>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</si>
  <si>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</si>
  <si>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</si>
  <si>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</si>
  <si>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</si>
  <si>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</si>
  <si>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</si>
  <si>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</si>
  <si>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</si>
  <si>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</si>
  <si>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</si>
  <si>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</si>
  <si>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</si>
  <si>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</si>
  <si>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</si>
  <si>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</si>
  <si>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</si>
  <si>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</si>
  <si>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</si>
  <si>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</si>
  <si>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</si>
  <si>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</si>
  <si>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</si>
  <si>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</si>
  <si>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</si>
  <si>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</si>
  <si>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</si>
  <si>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</si>
  <si>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</si>
  <si>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</si>
  <si>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</si>
  <si>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</si>
  <si>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</si>
  <si>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</si>
  <si>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</si>
  <si>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</si>
  <si>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</si>
  <si>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</si>
  <si>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</si>
  <si>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</si>
  <si>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</si>
  <si>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</si>
  <si>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</si>
  <si>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</si>
  <si>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</si>
  <si>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</si>
  <si>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</si>
  <si>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</si>
  <si>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</si>
  <si>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</si>
  <si>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</si>
  <si>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</si>
  <si>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</si>
  <si>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</si>
  <si>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</si>
  <si>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</si>
  <si>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</si>
  <si>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</si>
  <si>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</si>
  <si>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</si>
  <si>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</si>
  <si>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</si>
  <si>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</si>
  <si>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</si>
  <si>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</si>
  <si>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</si>
  <si>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</si>
  <si>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</si>
  <si>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</si>
  <si>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</si>
  <si>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</si>
  <si>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</si>
  <si>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</si>
  <si>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</si>
  <si>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</si>
  <si>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</si>
  <si>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</si>
  <si>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</si>
  <si>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</si>
  <si>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</si>
  <si>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</si>
  <si>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</si>
  <si>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</si>
  <si>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</si>
  <si>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</si>
  <si>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</si>
  <si>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</si>
  <si>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</si>
  <si>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</si>
  <si>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</si>
  <si>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</si>
  <si>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</si>
  <si>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</si>
  <si>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</si>
  <si>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</si>
  <si>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</si>
  <si>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</si>
  <si>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</si>
  <si>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</si>
  <si>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</si>
  <si>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</si>
  <si>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</si>
  <si>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</si>
  <si>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</si>
  <si>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</si>
  <si>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</si>
  <si>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</si>
  <si>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</si>
  <si>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</si>
  <si>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</si>
  <si>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</si>
  <si>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</si>
  <si>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</si>
  <si>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</si>
  <si>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</si>
  <si>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</si>
  <si>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</si>
  <si>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</si>
  <si>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</si>
  <si>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</si>
  <si>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</si>
  <si>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</si>
  <si>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</si>
  <si>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</si>
  <si>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</si>
  <si>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</si>
  <si>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</si>
  <si>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</si>
  <si>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</si>
  <si>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</si>
  <si>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</si>
  <si>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</si>
  <si>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</si>
  <si>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</si>
  <si>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</si>
  <si>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</si>
  <si>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</si>
  <si>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</si>
  <si>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</si>
  <si>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</si>
  <si>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</si>
  <si>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</si>
  <si>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</si>
  <si>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</si>
  <si>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</si>
  <si>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</si>
  <si>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</si>
  <si>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</si>
  <si>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</si>
  <si>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</si>
  <si>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</si>
  <si>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</si>
  <si>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</si>
  <si>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</si>
  <si>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</si>
  <si>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</si>
  <si>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</si>
  <si>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</si>
  <si>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</si>
  <si>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</si>
  <si>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</si>
  <si>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</si>
  <si>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</si>
  <si>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</si>
  <si>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</si>
  <si>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</si>
  <si>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</si>
  <si>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</si>
  <si>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</si>
  <si>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</si>
  <si>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</si>
  <si>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</si>
  <si>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</si>
  <si>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</si>
  <si>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</si>
  <si>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</si>
  <si>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</si>
  <si>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</si>
  <si>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</si>
  <si>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</si>
  <si>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</si>
  <si>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</si>
  <si>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</si>
  <si>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</si>
  <si>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</si>
  <si>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</si>
  <si>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</si>
  <si>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</si>
  <si>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</si>
  <si>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</si>
  <si>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</si>
  <si>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</si>
  <si>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</si>
  <si>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</si>
  <si>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</si>
  <si>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</si>
  <si>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</si>
  <si>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</si>
  <si>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</si>
  <si>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</si>
  <si>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</si>
  <si>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</si>
  <si>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</si>
  <si>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</si>
  <si>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</si>
  <si>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</si>
  <si>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</si>
  <si>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</si>
  <si>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</si>
  <si>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</si>
  <si>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</si>
  <si>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</si>
  <si>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</si>
  <si>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</si>
  <si>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</si>
  <si>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</si>
  <si>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</si>
  <si>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</si>
  <si>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</si>
  <si>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</si>
  <si>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</si>
  <si>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</si>
  <si>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</si>
  <si>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</si>
  <si>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</si>
  <si>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</si>
  <si>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</si>
  <si>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</si>
  <si>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</si>
  <si>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</si>
  <si>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</si>
  <si>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</si>
  <si>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</si>
  <si>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</si>
  <si>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</si>
  <si>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</si>
  <si>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</si>
  <si>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</si>
  <si>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</si>
  <si>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</si>
  <si>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</si>
  <si>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</si>
  <si>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</si>
  <si>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</si>
  <si>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</si>
  <si>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</si>
  <si>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</si>
  <si>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</si>
  <si>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</si>
  <si>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</si>
  <si>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</si>
  <si>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</si>
  <si>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</si>
  <si>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</si>
  <si>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</si>
  <si>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</si>
  <si>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</si>
  <si>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</si>
  <si>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</si>
  <si>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</si>
  <si>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</si>
  <si>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</si>
  <si>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</si>
  <si>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</si>
  <si>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</si>
  <si>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</si>
  <si>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</si>
  <si>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</si>
  <si>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</si>
  <si>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</si>
  <si>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</si>
  <si>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</si>
  <si>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</si>
  <si>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</si>
  <si>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</si>
  <si>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</si>
  <si>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</si>
  <si>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</si>
  <si>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</si>
  <si>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</si>
  <si>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</si>
  <si>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</si>
  <si>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</si>
  <si>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</si>
  <si>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</si>
  <si>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</si>
  <si>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</si>
  <si>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</si>
  <si>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</si>
  <si>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</si>
  <si>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</si>
  <si>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</si>
  <si>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</si>
  <si>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</si>
  <si>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</si>
  <si>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</si>
  <si>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</si>
  <si>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</si>
  <si>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</si>
  <si>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</si>
  <si>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</si>
  <si>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</si>
  <si>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</si>
  <si>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</si>
  <si>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</si>
  <si>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</si>
  <si>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</si>
  <si>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</si>
  <si>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</si>
  <si>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</si>
  <si>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</si>
  <si>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</si>
  <si>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</si>
  <si>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</si>
  <si>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</si>
  <si>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</si>
  <si>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</si>
  <si>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</si>
  <si>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</si>
  <si>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</si>
  <si>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</si>
  <si>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</si>
  <si>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</si>
  <si>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</si>
  <si>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</si>
  <si>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</si>
  <si>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</si>
  <si>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</si>
  <si>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</si>
  <si>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</si>
  <si>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</si>
  <si>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</si>
  <si>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</si>
  <si>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</si>
  <si>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</si>
  <si>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</si>
  <si>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</si>
  <si>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</si>
  <si>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</si>
  <si>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</si>
  <si>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</si>
  <si>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</si>
  <si>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</si>
  <si>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</si>
  <si>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</si>
  <si>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</si>
  <si>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</si>
  <si>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</si>
  <si>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</si>
  <si>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</si>
  <si>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</si>
  <si>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</si>
  <si>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</si>
  <si>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</si>
  <si>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</si>
  <si>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</si>
  <si>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</si>
  <si>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</si>
  <si>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</si>
  <si>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</si>
  <si>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</si>
  <si>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</si>
  <si>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</si>
  <si>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</si>
  <si>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</si>
  <si>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</si>
  <si>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</si>
  <si>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</si>
  <si>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</si>
  <si>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</si>
  <si>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</si>
  <si>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</si>
  <si>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</si>
  <si>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</si>
  <si>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</si>
  <si>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</si>
  <si>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</si>
  <si>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</si>
  <si>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</si>
  <si>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</si>
  <si>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</si>
  <si>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</si>
  <si>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</si>
  <si>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</si>
  <si>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</si>
  <si>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</si>
  <si>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</si>
  <si>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</si>
  <si>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</si>
  <si>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</si>
  <si>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</si>
  <si>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</si>
  <si>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</si>
  <si>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</si>
  <si>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</si>
  <si>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</si>
  <si>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</si>
  <si>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</si>
  <si>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</si>
  <si>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</si>
  <si>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</si>
  <si>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</si>
  <si>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</si>
  <si>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</si>
  <si>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</si>
  <si>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</si>
  <si>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</si>
  <si>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</si>
  <si>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</si>
  <si>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</si>
  <si>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</si>
  <si>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</si>
  <si>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</si>
  <si>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</si>
  <si>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</si>
  <si>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</si>
  <si>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</si>
  <si>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</si>
  <si>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</si>
  <si>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</si>
  <si>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</si>
  <si>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</si>
  <si>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</si>
  <si>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</si>
  <si>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</si>
  <si>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</si>
  <si>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</si>
  <si>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</si>
  <si>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</si>
  <si>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</si>
  <si>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</si>
  <si>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</si>
  <si>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</si>
  <si>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</si>
  <si>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</si>
  <si>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</si>
  <si>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</si>
  <si>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</si>
  <si>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</si>
  <si>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</si>
  <si>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</si>
  <si>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</si>
  <si>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</si>
  <si>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</si>
  <si>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</si>
  <si>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</si>
  <si>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</si>
  <si>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</si>
  <si>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</si>
  <si>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</si>
  <si>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</si>
  <si>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</si>
  <si>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</si>
  <si>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</si>
  <si>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</si>
  <si>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</si>
  <si>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</si>
  <si>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</si>
  <si>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</si>
  <si>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</si>
  <si>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</si>
  <si>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</si>
  <si>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</si>
  <si>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</si>
  <si>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</si>
  <si>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</si>
  <si>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</si>
  <si>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</si>
  <si>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</si>
  <si>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</si>
  <si>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</si>
  <si>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</si>
  <si>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</si>
  <si>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</si>
  <si>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</si>
  <si>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</si>
  <si>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</si>
  <si>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</si>
  <si>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</si>
  <si>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</si>
  <si>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</si>
  <si>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</si>
  <si>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</si>
  <si>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</si>
  <si>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</si>
  <si>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</si>
  <si>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</si>
  <si>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</si>
  <si>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</si>
  <si>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</si>
  <si>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</si>
  <si>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</si>
  <si>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</si>
  <si>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</si>
  <si>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</si>
  <si>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</si>
  <si>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</si>
  <si>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</si>
  <si>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</si>
  <si>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</si>
  <si>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</si>
  <si>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</si>
  <si>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</si>
  <si>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</si>
  <si>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</si>
  <si>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</si>
  <si>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</si>
  <si>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</si>
  <si>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</si>
  <si>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</si>
  <si>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</si>
  <si>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</si>
  <si>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</si>
  <si>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</si>
  <si>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</si>
  <si>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</si>
  <si>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</si>
  <si>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</si>
  <si>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</si>
  <si>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</si>
  <si>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</si>
  <si>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</si>
  <si>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</si>
  <si>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</si>
  <si>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</si>
  <si>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</si>
  <si>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</si>
  <si>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</si>
  <si>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</si>
  <si>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</si>
  <si>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</si>
  <si>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</si>
  <si>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</si>
  <si>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</si>
  <si>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</si>
  <si>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</si>
  <si>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</si>
  <si>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</si>
  <si>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</si>
  <si>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</si>
  <si>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</si>
  <si>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</si>
  <si>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</si>
  <si>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</si>
  <si>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</si>
  <si>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</si>
  <si>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</si>
  <si>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</si>
  <si>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</si>
  <si>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</si>
  <si>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</si>
  <si>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</si>
  <si>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</si>
  <si>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</si>
  <si>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</si>
  <si>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</si>
  <si>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</si>
  <si>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</si>
  <si>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</si>
  <si>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</si>
  <si>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</si>
  <si>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</si>
  <si>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</si>
  <si>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</si>
  <si>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</si>
  <si>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</si>
  <si>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</si>
  <si>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</si>
  <si>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</si>
  <si>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</si>
  <si>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</si>
  <si>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</si>
  <si>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</si>
  <si>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</si>
  <si>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</si>
  <si>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</si>
  <si>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</si>
  <si>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</si>
  <si>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</si>
  <si>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</si>
  <si>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</si>
  <si>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</si>
  <si>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</si>
  <si>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</si>
  <si>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</si>
  <si>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</si>
  <si>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</si>
  <si>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</si>
  <si>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</si>
  <si>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</si>
  <si>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</si>
  <si>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</si>
  <si>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</si>
  <si>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</si>
  <si>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</si>
  <si>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</si>
  <si>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</si>
  <si>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</si>
  <si>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</si>
  <si>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</si>
  <si>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</si>
  <si>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</si>
  <si>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</si>
  <si>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</si>
  <si>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</si>
  <si>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</si>
  <si>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</si>
  <si>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</si>
  <si>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</si>
  <si>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</si>
  <si>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</si>
  <si>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</si>
  <si>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</si>
  <si>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</si>
  <si>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</si>
  <si>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</si>
  <si>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</si>
  <si>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</si>
  <si>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</si>
  <si>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</si>
  <si>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</si>
  <si>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</si>
  <si>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</si>
  <si>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</si>
  <si>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</si>
  <si>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</si>
  <si>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</si>
  <si>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</si>
  <si>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</si>
  <si>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</si>
  <si>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</si>
  <si>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</si>
  <si>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</si>
  <si>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</si>
  <si>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</si>
  <si>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</si>
  <si>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</si>
  <si>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</si>
  <si>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</si>
  <si>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</si>
  <si>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</si>
  <si>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</si>
  <si>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</si>
  <si>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</si>
  <si>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</si>
  <si>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</si>
  <si>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</si>
  <si>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</si>
  <si>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</si>
  <si>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</si>
  <si>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</si>
  <si>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</si>
  <si>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</si>
  <si>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</si>
  <si>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</si>
  <si>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</si>
  <si>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</si>
  <si>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</si>
  <si>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</si>
  <si>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</si>
  <si>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</si>
  <si>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</si>
  <si>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</si>
  <si>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</si>
  <si>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</si>
  <si>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</si>
  <si>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</si>
  <si>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</si>
  <si>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</si>
  <si>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</si>
  <si>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</si>
  <si>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</si>
  <si>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</si>
  <si>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</si>
  <si>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</si>
  <si>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</si>
  <si>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</si>
  <si>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</si>
  <si>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</si>
  <si>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</si>
  <si>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</si>
  <si>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</si>
  <si>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</si>
  <si>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</si>
  <si>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</si>
  <si>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</si>
  <si>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</si>
  <si>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</si>
  <si>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</si>
  <si>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</si>
  <si>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</si>
  <si>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</si>
  <si>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</si>
  <si>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</si>
  <si>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</si>
  <si>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</si>
  <si>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</si>
  <si>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</si>
  <si>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</si>
  <si>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</si>
  <si>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</si>
  <si>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</si>
  <si>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</si>
  <si>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</si>
  <si>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</si>
  <si>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</si>
  <si>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</si>
  <si>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</si>
  <si>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</si>
  <si>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</si>
  <si>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</si>
  <si>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</si>
  <si>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</si>
  <si>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</si>
  <si>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</si>
  <si>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</si>
  <si>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</si>
  <si>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</si>
  <si>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</si>
  <si>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</si>
  <si>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</si>
  <si>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</si>
  <si>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</si>
  <si>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</si>
  <si>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</si>
  <si>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</si>
  <si>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</si>
  <si>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</si>
  <si>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</si>
  <si>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</si>
  <si>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</si>
  <si>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</si>
  <si>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</si>
  <si>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</si>
  <si>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</si>
  <si>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</si>
  <si>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</si>
  <si>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</si>
  <si>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</si>
  <si>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</si>
  <si>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</si>
  <si>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</si>
  <si>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</si>
  <si>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</si>
  <si>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</si>
  <si>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</si>
  <si>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</si>
  <si>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</si>
  <si>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</si>
  <si>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</si>
  <si>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</si>
  <si>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</si>
  <si>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</si>
  <si>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</si>
  <si>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</si>
  <si>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</si>
  <si>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</si>
  <si>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</si>
  <si>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</si>
  <si>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</si>
  <si>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</si>
  <si>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</si>
  <si>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</si>
  <si>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</si>
  <si>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</si>
  <si>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</si>
  <si>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</si>
  <si>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</si>
  <si>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</si>
  <si>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</si>
  <si>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</si>
  <si>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</si>
  <si>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</si>
  <si>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</si>
  <si>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</si>
  <si>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</si>
  <si>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</si>
  <si>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</si>
  <si>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</si>
  <si>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</si>
  <si>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</si>
  <si>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</si>
  <si>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</si>
  <si>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</si>
  <si>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</si>
  <si>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</si>
  <si>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</si>
  <si>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</si>
  <si>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</si>
  <si>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</si>
  <si>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</si>
  <si>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</si>
  <si>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</si>
  <si>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</si>
  <si>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</si>
  <si>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</si>
  <si>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</si>
  <si>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</si>
  <si>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</si>
  <si>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</si>
  <si>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</si>
  <si>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</si>
  <si>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</si>
  <si>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</si>
  <si>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</si>
  <si>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</si>
  <si>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</si>
  <si>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</si>
  <si>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</si>
  <si>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</si>
  <si>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</si>
  <si>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</si>
  <si>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</si>
  <si>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</si>
  <si>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</si>
  <si>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</si>
  <si>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</si>
  <si>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</si>
  <si>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</si>
  <si>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</si>
  <si>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</si>
  <si>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</si>
  <si>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</si>
  <si>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</si>
  <si>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</si>
  <si>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</si>
  <si>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</si>
  <si>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</si>
  <si>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</si>
  <si>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</si>
  <si>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</si>
  <si>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</si>
  <si>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</si>
  <si>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</si>
  <si>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</si>
  <si>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</si>
  <si>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</si>
  <si>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</si>
  <si>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</si>
  <si>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</si>
  <si>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</si>
  <si>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</si>
  <si>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</si>
  <si>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</si>
  <si>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</si>
  <si>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</si>
  <si>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</si>
  <si>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</si>
  <si>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</si>
  <si>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</si>
  <si>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</si>
  <si>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</si>
  <si>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</si>
  <si>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</si>
  <si>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</si>
  <si>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</si>
  <si>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</si>
  <si>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</si>
  <si>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</si>
  <si>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</si>
  <si>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</si>
  <si>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</si>
  <si>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</si>
  <si>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</si>
  <si>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</si>
  <si>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</si>
  <si>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</si>
  <si>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</si>
  <si>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</si>
  <si>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</si>
  <si>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</si>
  <si>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</si>
  <si>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</si>
  <si>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</si>
  <si>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</si>
  <si>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</si>
  <si>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</si>
  <si>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</si>
  <si>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</si>
  <si>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</si>
  <si>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</si>
  <si>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</si>
  <si>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</si>
  <si>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</si>
  <si>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</si>
  <si>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</si>
  <si>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</si>
  <si>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</si>
  <si>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</si>
  <si>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</si>
  <si>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</si>
  <si>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</si>
  <si>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</si>
  <si>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</si>
  <si>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</si>
  <si>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</si>
  <si>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</si>
  <si>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</si>
  <si>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</si>
  <si>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</si>
  <si>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</si>
  <si>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</si>
  <si>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</si>
  <si>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</si>
  <si>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</si>
  <si>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</si>
  <si>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</si>
  <si>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</si>
  <si>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</si>
  <si>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</si>
  <si>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</si>
  <si>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</si>
  <si>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</si>
  <si>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</si>
  <si>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</si>
  <si>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</si>
  <si>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</si>
  <si>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</si>
  <si>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</si>
  <si>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</si>
  <si>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</si>
  <si>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</si>
  <si>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</si>
  <si>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</si>
  <si>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</si>
  <si>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</si>
  <si>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</si>
  <si>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</si>
  <si>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</si>
  <si>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</si>
  <si>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</si>
  <si>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</si>
  <si>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</si>
  <si>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</si>
  <si>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</si>
  <si>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</si>
  <si>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</si>
  <si>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</si>
  <si>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</si>
  <si>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</si>
  <si>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</si>
  <si>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</si>
  <si>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</si>
  <si>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</si>
  <si>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</si>
  <si>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</si>
  <si>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</si>
  <si>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</si>
  <si>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</si>
  <si>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</si>
  <si>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</si>
  <si>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</si>
  <si>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</si>
  <si>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</si>
  <si>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</si>
  <si>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</si>
  <si>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</si>
  <si>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</si>
  <si>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</si>
  <si>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</si>
  <si>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</si>
  <si>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</si>
  <si>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</si>
  <si>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</si>
  <si>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</si>
  <si>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</si>
  <si>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</si>
  <si>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</si>
  <si>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</si>
  <si>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</si>
  <si>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</si>
  <si>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</si>
  <si>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</si>
  <si>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</si>
  <si>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</si>
  <si>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</si>
  <si>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</si>
  <si>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</si>
  <si>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</si>
  <si>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</si>
  <si>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</si>
  <si>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</si>
  <si>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</si>
  <si>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</si>
  <si>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</si>
  <si>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</si>
  <si>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</si>
  <si>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</si>
  <si>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</si>
  <si>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</si>
  <si>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</si>
  <si>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</si>
  <si>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</si>
  <si>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</si>
  <si>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</si>
  <si>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</si>
  <si>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</si>
  <si>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</si>
  <si>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</si>
  <si>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</si>
  <si>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</si>
  <si>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</si>
  <si>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</si>
  <si>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</si>
  <si>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</si>
  <si>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</si>
  <si>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</si>
  <si>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</si>
  <si>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</si>
  <si>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</si>
  <si>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</si>
  <si>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</si>
  <si>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</si>
  <si>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</si>
  <si>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</si>
  <si>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</si>
  <si>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</si>
  <si>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</si>
  <si>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</si>
  <si>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</si>
  <si>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</si>
  <si>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</si>
  <si>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</si>
  <si>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</si>
  <si>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</si>
  <si>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</si>
  <si>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</si>
  <si>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</si>
  <si>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</si>
  <si>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</si>
  <si>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</si>
  <si>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</si>
  <si>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</si>
  <si>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</si>
  <si>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</si>
  <si>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</si>
  <si>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</si>
  <si>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</si>
  <si>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</si>
  <si>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</si>
  <si>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</si>
  <si>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</si>
  <si>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</si>
  <si>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</si>
  <si>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</si>
  <si>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</si>
  <si>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</si>
  <si>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</si>
  <si>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</si>
  <si>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</si>
  <si>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</si>
  <si>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</si>
  <si>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</si>
  <si>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</si>
  <si>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</si>
  <si>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</si>
  <si>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</si>
  <si>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</si>
  <si>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</si>
  <si>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</si>
  <si>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</si>
  <si>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</si>
  <si>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</si>
  <si>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</si>
  <si>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</si>
  <si>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</si>
  <si>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</si>
  <si>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</si>
  <si>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</si>
  <si>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</si>
  <si>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</si>
  <si>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</si>
  <si>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</si>
  <si>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</si>
  <si>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</si>
  <si>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</si>
  <si>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</si>
  <si>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</si>
  <si>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</si>
  <si>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</si>
  <si>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</si>
  <si>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</si>
  <si>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</si>
  <si>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</si>
  <si>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</si>
  <si>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</si>
  <si>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</si>
  <si>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</si>
  <si>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</si>
  <si>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</si>
  <si>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</si>
  <si>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</si>
  <si>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</si>
  <si>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</si>
  <si>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</si>
  <si>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</si>
  <si>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</si>
  <si>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</si>
  <si>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</si>
  <si>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</si>
  <si>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</si>
  <si>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</si>
  <si>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</si>
  <si>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</si>
  <si>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</si>
  <si>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</si>
  <si>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</si>
  <si>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</si>
  <si>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</si>
  <si>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</si>
  <si>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</si>
  <si>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</si>
  <si>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</si>
  <si>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</si>
  <si>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</si>
  <si>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</si>
  <si>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</si>
  <si>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</si>
  <si>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</si>
  <si>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</si>
  <si>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</si>
  <si>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</si>
  <si>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</si>
  <si>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</si>
  <si>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</si>
  <si>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</si>
  <si>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</si>
  <si>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</si>
  <si>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</si>
  <si>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</si>
  <si>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</si>
  <si>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</si>
  <si>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</si>
  <si>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</si>
  <si>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</si>
  <si>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</si>
  <si>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</si>
  <si>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</si>
  <si>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</si>
  <si>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</si>
  <si>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</si>
  <si>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</si>
  <si>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</si>
  <si>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</si>
  <si>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</si>
  <si>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</si>
  <si>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</si>
  <si>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</si>
  <si>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</si>
  <si>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</si>
  <si>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</si>
  <si>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</si>
  <si>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</si>
  <si>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</si>
  <si>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</si>
  <si>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</si>
  <si>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</si>
  <si>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</si>
  <si>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</si>
  <si>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</si>
  <si>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</si>
  <si>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</si>
  <si>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</si>
  <si>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</si>
  <si>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</si>
  <si>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</si>
  <si>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</si>
  <si>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</si>
  <si>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</si>
  <si>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</si>
  <si>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</si>
  <si>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</si>
  <si>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</si>
  <si>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</si>
  <si>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</si>
  <si>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</si>
  <si>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</si>
  <si>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</si>
  <si>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</si>
  <si>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</si>
  <si>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</si>
  <si>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</si>
  <si>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</si>
  <si>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</si>
  <si>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</si>
  <si>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</si>
  <si>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</si>
  <si>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</si>
  <si>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</si>
  <si>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</si>
  <si>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</si>
  <si>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</si>
  <si>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</si>
  <si>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</si>
  <si>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</si>
  <si>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</si>
  <si>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</si>
  <si>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</si>
  <si>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</si>
  <si>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</si>
  <si>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</si>
  <si>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</si>
  <si>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</si>
  <si>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</si>
  <si>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</si>
  <si>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</si>
  <si>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</si>
  <si>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</si>
  <si>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</si>
  <si>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</si>
  <si>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</si>
  <si>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</si>
  <si>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</si>
  <si>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</si>
  <si>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</si>
  <si>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</si>
  <si>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</si>
  <si>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</si>
  <si>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</si>
  <si>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</si>
  <si>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</si>
  <si>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</si>
  <si>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</si>
  <si>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</si>
  <si>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</si>
  <si>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</si>
  <si>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</si>
  <si>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</si>
  <si>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</si>
  <si>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</si>
  <si>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</si>
  <si>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</si>
  <si>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</si>
  <si>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</si>
  <si>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</si>
  <si>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</si>
  <si>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</si>
  <si>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</si>
  <si>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</si>
  <si>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</si>
  <si>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</si>
  <si>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</si>
  <si>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</si>
  <si>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</si>
  <si>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</si>
  <si>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</si>
  <si>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</si>
  <si>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</si>
  <si>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</si>
  <si>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</si>
  <si>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</si>
  <si>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</si>
  <si>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</si>
  <si>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</si>
  <si>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</si>
  <si>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</si>
  <si>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</si>
  <si>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</si>
  <si>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</si>
  <si>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</si>
  <si>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</si>
  <si>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</si>
  <si>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</si>
  <si>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</si>
  <si>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</si>
  <si>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</si>
  <si>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</si>
  <si>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</si>
  <si>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</si>
  <si>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</si>
  <si>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</si>
  <si>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</si>
  <si>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</si>
  <si>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</si>
  <si>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</si>
  <si>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</si>
  <si>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</si>
  <si>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</si>
  <si>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</si>
  <si>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</si>
  <si>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</si>
  <si>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</si>
  <si>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</si>
  <si>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</si>
  <si>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</si>
  <si>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</si>
  <si>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</si>
  <si>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</si>
  <si>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</si>
  <si>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</si>
  <si>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</si>
  <si>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</si>
  <si>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</si>
  <si>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</si>
  <si>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</si>
  <si>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</si>
  <si>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</si>
  <si>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</si>
  <si>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</si>
  <si>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</si>
  <si>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</si>
  <si>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</si>
  <si>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</si>
  <si>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</si>
  <si>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</si>
  <si>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</si>
  <si>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</si>
  <si>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</si>
  <si>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</si>
  <si>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</si>
  <si>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</si>
  <si>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</si>
  <si>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</si>
  <si>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</si>
  <si>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</si>
  <si>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</si>
  <si>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</si>
  <si>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</si>
  <si>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</si>
  <si>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</si>
  <si>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</si>
  <si>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</si>
  <si>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</si>
  <si>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</si>
  <si>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</si>
  <si>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</si>
  <si>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</si>
  <si>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</si>
  <si>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</si>
  <si>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</si>
  <si>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</si>
  <si>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</si>
  <si>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</si>
  <si>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</si>
  <si>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</si>
  <si>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</si>
  <si>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</si>
  <si>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</si>
  <si>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</si>
  <si>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</si>
  <si>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</si>
  <si>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</si>
  <si>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</si>
  <si>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</si>
  <si>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</si>
  <si>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</si>
  <si>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</si>
  <si>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</si>
  <si>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</si>
  <si>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</si>
  <si>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</si>
  <si>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</si>
  <si>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</si>
  <si>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</si>
  <si>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</si>
  <si>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</si>
  <si>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</si>
  <si>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</si>
  <si>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</si>
  <si>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</si>
  <si>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</si>
  <si>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</si>
  <si>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</si>
  <si>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</si>
  <si>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</si>
  <si>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</si>
  <si>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</si>
  <si>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</si>
  <si>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</si>
  <si>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</si>
  <si>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</si>
  <si>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</si>
  <si>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</si>
  <si>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</si>
  <si>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</si>
  <si>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</si>
  <si>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</si>
  <si>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</si>
  <si>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</si>
  <si>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</si>
  <si>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</si>
  <si>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</si>
  <si>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</si>
  <si>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</si>
  <si>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</si>
  <si>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</si>
  <si>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</si>
  <si>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</si>
  <si>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</si>
  <si>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</si>
  <si>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</si>
  <si>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</si>
  <si>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</si>
  <si>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</si>
  <si>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</si>
  <si>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</si>
  <si>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</si>
  <si>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</si>
  <si>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</si>
  <si>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</si>
  <si>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</si>
  <si>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</si>
  <si>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</si>
  <si>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</si>
  <si>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</si>
  <si>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</si>
  <si>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</si>
  <si>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</si>
  <si>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</si>
  <si>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</si>
  <si>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</si>
  <si>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</si>
  <si>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</si>
  <si>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</si>
  <si>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</si>
  <si>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</si>
  <si>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</si>
  <si>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</si>
  <si>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</si>
  <si>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</si>
  <si>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</si>
  <si>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</si>
  <si>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</si>
  <si>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</si>
  <si>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</si>
  <si>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</si>
  <si>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</si>
  <si>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</si>
  <si>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</si>
  <si>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</si>
  <si>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</si>
  <si>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</si>
  <si>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</si>
  <si>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</si>
  <si>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</si>
  <si>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</si>
  <si>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</si>
  <si>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</si>
  <si>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</si>
  <si>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</si>
  <si>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</si>
  <si>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</si>
  <si>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</si>
  <si>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</si>
  <si>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</si>
  <si>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</si>
  <si>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</si>
  <si>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</si>
  <si>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</si>
  <si>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</si>
  <si>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</si>
  <si>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</si>
  <si>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</si>
  <si>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</si>
  <si>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</si>
  <si>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</si>
  <si>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</si>
  <si>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</si>
  <si>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</si>
  <si>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</si>
  <si>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</si>
  <si>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</si>
  <si>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</si>
  <si>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</si>
  <si>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</si>
  <si>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</si>
  <si>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</si>
  <si>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</si>
  <si>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</si>
  <si>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</si>
  <si>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</si>
  <si>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</si>
  <si>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</si>
  <si>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</si>
  <si>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</si>
  <si>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</si>
  <si>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</si>
  <si>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</si>
  <si>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</si>
  <si>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</si>
  <si>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</si>
  <si>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</si>
  <si>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</si>
  <si>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</si>
  <si>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</si>
  <si>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</si>
  <si>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</si>
  <si>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</si>
  <si>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</si>
  <si>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</si>
  <si>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</si>
  <si>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</si>
  <si>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</si>
  <si>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</si>
  <si>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</si>
  <si>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</si>
  <si>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</si>
  <si>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</si>
  <si>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</si>
  <si>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</si>
  <si>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</si>
  <si>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</si>
  <si>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</si>
  <si>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</si>
  <si>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</si>
  <si>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</si>
  <si>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</si>
  <si>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</si>
  <si>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</si>
  <si>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</si>
  <si>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</si>
  <si>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</si>
  <si>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</si>
  <si>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</si>
  <si>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</si>
  <si>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</si>
  <si>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</si>
  <si>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</si>
  <si>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</si>
  <si>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</si>
  <si>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</si>
  <si>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</si>
  <si>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</si>
  <si>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</si>
  <si>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</si>
  <si>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</si>
  <si>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</si>
  <si>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</si>
  <si>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</si>
  <si>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</si>
  <si>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</si>
  <si>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</si>
  <si>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</si>
  <si>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</si>
  <si>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</si>
  <si>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</si>
  <si>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</si>
  <si>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</si>
  <si>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</si>
  <si>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</si>
  <si>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</si>
  <si>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</si>
  <si>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</si>
  <si>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</si>
  <si>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</si>
  <si>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</si>
  <si>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</si>
  <si>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</si>
  <si>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</si>
  <si>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</si>
  <si>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</si>
  <si>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</si>
  <si>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</si>
  <si>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</si>
  <si>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</si>
  <si>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</si>
  <si>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</si>
  <si>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</si>
  <si>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</si>
  <si>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</si>
  <si>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</si>
  <si>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</si>
  <si>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</si>
  <si>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</si>
  <si>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</si>
  <si>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</si>
  <si>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</si>
  <si>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</si>
  <si>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</si>
  <si>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</si>
  <si>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</si>
  <si>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</si>
  <si>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</si>
  <si>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</si>
  <si>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</si>
  <si>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</si>
  <si>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</si>
  <si>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</si>
  <si>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</si>
  <si>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</si>
  <si>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</si>
  <si>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</si>
  <si>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</si>
  <si>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</si>
  <si>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</si>
  <si>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</si>
  <si>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</si>
  <si>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</si>
  <si>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</si>
  <si>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</si>
  <si>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</si>
  <si>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</si>
  <si>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</si>
  <si>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</si>
  <si>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</si>
  <si>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</si>
  <si>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</si>
  <si>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</si>
  <si>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</si>
  <si>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</si>
  <si>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</si>
  <si>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</si>
  <si>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</si>
  <si>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</si>
  <si>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</si>
  <si>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</si>
  <si>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</si>
  <si>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</si>
  <si>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</si>
  <si>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</si>
  <si>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</si>
  <si>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</si>
  <si>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</si>
  <si>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</si>
  <si>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</si>
  <si>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</si>
  <si>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</si>
  <si>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</si>
  <si>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</si>
  <si>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</si>
  <si>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</si>
  <si>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</si>
  <si>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</si>
  <si>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</si>
  <si>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</si>
  <si>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</si>
  <si>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</si>
  <si>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</si>
  <si>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</si>
  <si>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</si>
  <si>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</si>
  <si>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</si>
  <si>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</si>
  <si>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</si>
  <si>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</si>
  <si>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</si>
  <si>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</si>
  <si>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</si>
  <si>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</si>
  <si>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</si>
  <si>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</si>
  <si>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</si>
  <si>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</si>
  <si>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</si>
  <si>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</si>
  <si>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</si>
  <si>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</si>
  <si>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</si>
  <si>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</si>
  <si>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</si>
  <si>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</si>
  <si>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</si>
  <si>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</si>
  <si>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</si>
  <si>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</si>
  <si>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</si>
  <si>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</si>
  <si>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</si>
  <si>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</si>
  <si>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</si>
  <si>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</si>
  <si>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</si>
  <si>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</si>
  <si>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</si>
  <si>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</si>
  <si>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</si>
  <si>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</si>
  <si>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</si>
  <si>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</si>
  <si>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</si>
  <si>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</si>
  <si>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</si>
  <si>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</si>
  <si>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</si>
  <si>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</si>
  <si>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</si>
  <si>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</si>
  <si>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</si>
  <si>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</si>
  <si>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</si>
  <si>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</si>
  <si>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</si>
  <si>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</si>
  <si>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</si>
  <si>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</si>
  <si>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</si>
  <si>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</si>
  <si>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</si>
  <si>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</si>
  <si>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</si>
  <si>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</si>
  <si>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</si>
  <si>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</si>
  <si>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</si>
  <si>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</si>
  <si>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</si>
  <si>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</si>
  <si>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</si>
  <si>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</si>
  <si>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</si>
  <si>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</si>
  <si>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</si>
  <si>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</si>
  <si>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</si>
  <si>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</si>
  <si>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</si>
  <si>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</si>
  <si>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</si>
  <si>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</si>
  <si>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</si>
  <si>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</si>
  <si>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</si>
  <si>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</si>
  <si>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</si>
  <si>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</si>
  <si>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</si>
  <si>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</si>
  <si>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</si>
  <si>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</si>
  <si>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</si>
  <si>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</si>
  <si>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</si>
  <si>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</si>
  <si>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</si>
  <si>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</si>
  <si>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</si>
  <si>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</si>
  <si>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</si>
  <si>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</si>
  <si>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</si>
  <si>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</si>
  <si>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</si>
  <si>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</si>
  <si>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</si>
  <si>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</si>
  <si>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</si>
  <si>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</si>
  <si>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</si>
  <si>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</si>
  <si>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</si>
  <si>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</si>
  <si>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</si>
  <si>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</si>
  <si>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</si>
  <si>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</si>
  <si>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</si>
  <si>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</si>
  <si>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</si>
  <si>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</si>
  <si>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</si>
  <si>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</si>
  <si>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</si>
  <si>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</si>
  <si>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</si>
  <si>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</si>
  <si>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</si>
  <si>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</si>
  <si>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</si>
  <si>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</si>
  <si>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</si>
  <si>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</si>
  <si>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</si>
  <si>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</si>
  <si>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</si>
  <si>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</si>
  <si>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</si>
  <si>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</si>
  <si>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</si>
  <si>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</si>
  <si>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</si>
  <si>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</si>
  <si>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</si>
  <si>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</si>
  <si>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</si>
  <si>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</si>
  <si>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</si>
  <si>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</si>
  <si>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</si>
  <si>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</si>
  <si>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</si>
  <si>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</si>
  <si>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</si>
  <si>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</si>
  <si>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</si>
  <si>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</si>
  <si>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</si>
  <si>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</si>
  <si>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</si>
  <si>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</si>
  <si>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</si>
  <si>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</si>
  <si>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</si>
  <si>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</si>
  <si>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</si>
  <si>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</si>
  <si>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</si>
  <si>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</si>
  <si>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</si>
  <si>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</si>
  <si>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</si>
  <si>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</si>
  <si>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</si>
  <si>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</si>
  <si>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</si>
  <si>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</si>
  <si>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</si>
  <si>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</si>
  <si>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</si>
  <si>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</si>
  <si>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</si>
  <si>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</si>
  <si>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</si>
  <si>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</si>
  <si>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</si>
  <si>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</si>
  <si>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</si>
  <si>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</si>
  <si>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</si>
  <si>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</si>
  <si>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</si>
  <si>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</si>
  <si>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</si>
  <si>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</si>
  <si>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</si>
  <si>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</si>
  <si>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</si>
  <si>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</si>
  <si>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</si>
  <si>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</si>
  <si>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</si>
  <si>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</si>
  <si>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</si>
  <si>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</si>
  <si>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</si>
  <si>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</si>
  <si>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</si>
  <si>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</si>
  <si>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</si>
  <si>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</si>
  <si>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</si>
  <si>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</si>
  <si>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</si>
  <si>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</si>
  <si>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</si>
  <si>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</si>
  <si>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</si>
  <si>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</si>
  <si>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</si>
  <si>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</si>
  <si>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</si>
  <si>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</si>
  <si>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</si>
  <si>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</si>
  <si>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</si>
  <si>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</si>
  <si>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</si>
  <si>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</si>
  <si>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</si>
  <si>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</si>
  <si>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</si>
  <si>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</si>
  <si>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</si>
  <si>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</si>
  <si>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</si>
  <si>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</si>
  <si>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</si>
  <si>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</si>
  <si>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</si>
  <si>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</si>
  <si>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</si>
  <si>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</si>
  <si>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</si>
  <si>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</si>
  <si>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</si>
  <si>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</si>
  <si>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</si>
  <si>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</si>
  <si>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</si>
  <si>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</si>
  <si>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</si>
  <si>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</si>
  <si>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</si>
  <si>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</si>
  <si>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</si>
  <si>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</si>
  <si>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</si>
  <si>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</si>
  <si>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</si>
  <si>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</si>
  <si>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</si>
  <si>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</si>
  <si>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</si>
  <si>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</si>
  <si>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</si>
  <si>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</si>
  <si>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</si>
  <si>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</si>
  <si>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</si>
  <si>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</si>
  <si>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</si>
  <si>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</si>
  <si>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</si>
  <si>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</si>
  <si>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</si>
  <si>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</si>
  <si>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</si>
  <si>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</si>
  <si>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</si>
  <si>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</si>
  <si>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</si>
  <si>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</si>
  <si>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</si>
  <si>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</si>
  <si>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</si>
  <si>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</si>
  <si>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</si>
  <si>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</si>
  <si>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</si>
  <si>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</si>
  <si>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</si>
  <si>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</si>
  <si>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</si>
  <si>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</si>
  <si>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</si>
  <si>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</si>
  <si>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</si>
  <si>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</si>
  <si>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</si>
  <si>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</si>
  <si>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</si>
  <si>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</si>
  <si>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</si>
  <si>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</si>
  <si>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</si>
  <si>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</si>
  <si>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</si>
  <si>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</si>
  <si>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</si>
  <si>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</si>
  <si>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</si>
  <si>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</si>
  <si>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</si>
  <si>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</si>
  <si>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</si>
  <si>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</si>
  <si>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</si>
  <si>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</si>
  <si>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</si>
  <si>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</si>
  <si>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</si>
  <si>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</si>
  <si>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</si>
  <si>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</si>
  <si>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</si>
  <si>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</si>
  <si>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</si>
  <si>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</si>
  <si>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</si>
  <si>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</si>
  <si>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</si>
  <si>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</si>
  <si>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</si>
  <si>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</si>
  <si>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</si>
  <si>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</si>
  <si>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</si>
  <si>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</si>
  <si>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</si>
  <si>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</si>
  <si>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</si>
  <si>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</si>
  <si>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</si>
  <si>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</si>
  <si>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</si>
  <si>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</si>
  <si>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</si>
  <si>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</si>
  <si>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</si>
  <si>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</si>
  <si>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</si>
  <si>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</si>
  <si>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</si>
  <si>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</si>
  <si>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</si>
  <si>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</si>
  <si>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</si>
  <si>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</si>
  <si>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</si>
  <si>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</si>
  <si>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</si>
  <si>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</si>
  <si>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</si>
  <si>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</si>
  <si>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</si>
  <si>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</si>
  <si>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</si>
  <si>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</si>
  <si>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</si>
  <si>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</si>
  <si>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</si>
  <si>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</si>
  <si>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</si>
  <si>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</si>
  <si>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</si>
  <si>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</si>
  <si>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</si>
  <si>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</si>
  <si>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</si>
  <si>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</si>
  <si>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</si>
  <si>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</si>
  <si>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</si>
  <si>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</si>
  <si>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</si>
  <si>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</si>
  <si>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</si>
  <si>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</si>
  <si>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</si>
  <si>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</si>
  <si>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</si>
  <si>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</si>
  <si>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</si>
  <si>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</si>
  <si>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</si>
  <si>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</si>
  <si>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</si>
  <si>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</si>
  <si>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</si>
  <si>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</si>
  <si>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</si>
  <si>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</si>
  <si>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</si>
  <si>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</si>
  <si>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</si>
  <si>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</si>
  <si>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</si>
  <si>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</si>
  <si>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</si>
  <si>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</si>
  <si>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</si>
  <si>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</si>
  <si>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</si>
  <si>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</si>
  <si>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</si>
  <si>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</si>
  <si>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</si>
  <si>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</si>
  <si>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</si>
  <si>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</si>
  <si>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</si>
  <si>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</si>
  <si>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</si>
  <si>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</si>
  <si>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</si>
  <si>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</si>
  <si>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</si>
  <si>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</si>
  <si>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</si>
  <si>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</si>
  <si>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</si>
  <si>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</si>
  <si>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</si>
  <si>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</si>
  <si>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</si>
  <si>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</si>
  <si>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</si>
  <si>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</si>
  <si>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</si>
  <si>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</si>
  <si>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</si>
  <si>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</si>
  <si>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</si>
  <si>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</si>
  <si>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</si>
  <si>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</si>
  <si>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</si>
  <si>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</si>
  <si>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</si>
  <si>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</si>
  <si>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</si>
  <si>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</si>
  <si>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</si>
  <si>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</si>
  <si>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</si>
  <si>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</si>
  <si>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</si>
  <si>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</si>
  <si>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</si>
  <si>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</si>
  <si>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</si>
  <si>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</si>
  <si>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</si>
  <si>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</si>
  <si>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</si>
  <si>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</si>
  <si>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</si>
  <si>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</si>
  <si>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</si>
  <si>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</si>
  <si>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</si>
  <si>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</si>
  <si>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</si>
  <si>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</si>
  <si>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</si>
  <si>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</si>
  <si>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</si>
  <si>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</si>
  <si>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</si>
  <si>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</si>
  <si>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</si>
  <si>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</si>
  <si>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</si>
  <si>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</si>
  <si>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</si>
  <si>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</si>
  <si>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</si>
  <si>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</si>
  <si>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</si>
  <si>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</si>
  <si>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</si>
  <si>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</si>
  <si>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</si>
  <si>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</si>
  <si>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</si>
  <si>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</si>
  <si>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</si>
  <si>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</si>
  <si>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</si>
  <si>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</si>
  <si>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</si>
  <si>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</si>
  <si>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</si>
  <si>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</si>
  <si>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</si>
  <si>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</si>
  <si>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</si>
  <si>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</si>
  <si>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</si>
  <si>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</si>
  <si>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</si>
  <si>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</si>
  <si>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</si>
  <si>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</si>
  <si>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</si>
  <si>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</si>
  <si>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</si>
  <si>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</si>
  <si>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</si>
  <si>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</si>
  <si>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</si>
  <si>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</si>
  <si>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</si>
  <si>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</si>
  <si>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</si>
  <si>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</si>
  <si>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</si>
  <si>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</si>
  <si>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</si>
  <si>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</si>
  <si>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</si>
  <si>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</si>
  <si>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</si>
  <si>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</si>
  <si>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</si>
  <si>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</si>
  <si>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</si>
  <si>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</si>
  <si>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</si>
  <si>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</si>
  <si>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</si>
  <si>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</si>
  <si>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</si>
  <si>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</si>
  <si>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</si>
  <si>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</si>
  <si>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</si>
  <si>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</si>
  <si>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</si>
  <si>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</si>
  <si>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</si>
  <si>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</si>
  <si>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</si>
  <si>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</si>
  <si>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</si>
  <si>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</si>
  <si>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</si>
  <si>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</si>
  <si>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</si>
  <si>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</si>
  <si>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</si>
  <si>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</si>
  <si>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</si>
  <si>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</si>
  <si>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</si>
  <si>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</si>
  <si>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</si>
  <si>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</si>
  <si>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</si>
  <si>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</si>
  <si>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</si>
  <si>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</si>
  <si>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</si>
  <si>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</si>
  <si>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</si>
  <si>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</si>
  <si>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</si>
  <si>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</si>
  <si>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</si>
  <si>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</si>
  <si>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</si>
  <si>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</si>
  <si>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</si>
  <si>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</si>
  <si>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</si>
  <si>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</si>
  <si>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</si>
  <si>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</si>
  <si>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</si>
  <si>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</si>
  <si>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</si>
  <si>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</si>
  <si>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</si>
  <si>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</si>
  <si>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</si>
  <si>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</si>
  <si>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</si>
  <si>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</si>
  <si>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</si>
  <si>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</si>
  <si>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</si>
  <si>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</si>
  <si>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</si>
  <si>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</si>
  <si>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</si>
  <si>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</si>
  <si>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</si>
  <si>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</si>
  <si>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</si>
  <si>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</si>
  <si>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</si>
  <si>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</si>
  <si>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</si>
  <si>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</si>
  <si>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</si>
  <si>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</si>
  <si>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</si>
  <si>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</si>
  <si>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</si>
  <si>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</si>
  <si>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</si>
  <si>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</si>
  <si>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</si>
  <si>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</si>
  <si>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</si>
  <si>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</si>
  <si>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</si>
  <si>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</si>
  <si>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</si>
  <si>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</si>
  <si>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</si>
  <si>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</si>
  <si>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</si>
  <si>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</si>
  <si>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</si>
  <si>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</si>
  <si>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</si>
  <si>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</si>
  <si>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</si>
  <si>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</si>
  <si>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</si>
  <si>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</si>
  <si>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</si>
  <si>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</si>
  <si>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</si>
  <si>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</si>
  <si>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</si>
  <si>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</si>
  <si>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</si>
  <si>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</si>
  <si>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</si>
  <si>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</si>
  <si>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</si>
  <si>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</si>
  <si>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</si>
  <si>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</si>
  <si>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</si>
  <si>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</si>
  <si>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</si>
  <si>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</si>
  <si>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</si>
  <si>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</si>
  <si>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</si>
  <si>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</si>
  <si>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</si>
  <si>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</si>
  <si>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</si>
  <si>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</si>
  <si>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</si>
  <si>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</si>
  <si>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</si>
  <si>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</si>
  <si>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</si>
  <si>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</si>
  <si>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</si>
  <si>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</si>
  <si>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</si>
  <si>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</si>
  <si>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</si>
  <si>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</si>
  <si>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</si>
  <si>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</si>
  <si>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</si>
  <si>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</si>
  <si>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</si>
  <si>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</si>
  <si>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</si>
  <si>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</si>
  <si>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</si>
  <si>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</si>
  <si>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</si>
  <si>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</si>
  <si>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</si>
  <si>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</si>
  <si>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</si>
  <si>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</si>
  <si>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</si>
  <si>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</si>
  <si>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</si>
  <si>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</si>
  <si>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</si>
  <si>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</si>
  <si>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</si>
  <si>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</si>
  <si>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</si>
  <si>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</si>
  <si>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</si>
  <si>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</si>
  <si>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</si>
  <si>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</si>
  <si>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</si>
  <si>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</si>
  <si>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</si>
  <si>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</si>
  <si>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</si>
  <si>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</si>
  <si>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</si>
  <si>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</si>
  <si>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</si>
  <si>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</si>
  <si>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</si>
  <si>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</si>
  <si>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</si>
  <si>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</si>
  <si>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</si>
  <si>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</si>
  <si>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</si>
  <si>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</si>
  <si>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</si>
  <si>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</si>
  <si>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</si>
  <si>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</si>
  <si>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</si>
  <si>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</si>
  <si>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</si>
  <si>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</si>
  <si>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</si>
  <si>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</si>
  <si>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</si>
  <si>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</si>
  <si>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</si>
  <si>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</si>
  <si>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</si>
  <si>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</si>
  <si>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</si>
  <si>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</si>
  <si>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</si>
  <si>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</si>
  <si>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</si>
  <si>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</si>
  <si>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</si>
  <si>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</si>
  <si>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</si>
  <si>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</si>
  <si>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</si>
  <si>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</si>
  <si>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</si>
  <si>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</si>
  <si>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</si>
  <si>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</si>
  <si>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</si>
  <si>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</si>
  <si>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</si>
  <si>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</si>
  <si>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</si>
  <si>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</si>
  <si>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</si>
  <si>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</si>
  <si>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</si>
  <si>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</si>
  <si>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</si>
  <si>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</si>
  <si>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</si>
  <si>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</si>
  <si>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</si>
  <si>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</si>
  <si>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</si>
  <si>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</si>
  <si>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</si>
  <si>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</si>
  <si>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</si>
  <si>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</si>
  <si>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</si>
  <si>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</si>
  <si>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</si>
  <si>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</si>
  <si>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</si>
  <si>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</si>
  <si>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</si>
  <si>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</si>
  <si>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</si>
  <si>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</si>
  <si>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</si>
  <si>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</si>
  <si>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</si>
  <si>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</si>
  <si>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</si>
  <si>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</si>
  <si>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</si>
  <si>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</si>
  <si>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</si>
  <si>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</si>
  <si>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</si>
  <si>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</si>
  <si>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</si>
  <si>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</si>
  <si>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</si>
  <si>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</si>
  <si>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</si>
  <si>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</si>
  <si>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</si>
  <si>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</si>
  <si>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</si>
  <si>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</si>
  <si>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</si>
  <si>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</si>
  <si>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</si>
  <si>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</si>
  <si>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</si>
  <si>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</si>
  <si>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</si>
  <si>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</si>
  <si>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</si>
  <si>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</si>
  <si>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</si>
  <si>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</si>
  <si>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</si>
  <si>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</si>
  <si>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</si>
  <si>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</si>
  <si>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</si>
  <si>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</si>
  <si>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</si>
  <si>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</si>
  <si>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</si>
  <si>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</si>
  <si>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</si>
  <si>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</si>
  <si>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</si>
  <si>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</si>
  <si>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</si>
  <si>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</si>
  <si>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</si>
  <si>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</si>
  <si>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</si>
  <si>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</si>
  <si>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</si>
  <si>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</si>
  <si>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</si>
  <si>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</si>
  <si>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</si>
  <si>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</si>
  <si>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</si>
  <si>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</si>
  <si>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</si>
  <si>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</si>
  <si>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</si>
  <si>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</si>
  <si>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</si>
  <si>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</si>
  <si>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</si>
  <si>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</si>
  <si>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</si>
  <si>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</si>
  <si>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</si>
  <si>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</si>
  <si>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</si>
  <si>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</si>
  <si>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</si>
  <si>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</si>
  <si>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</si>
  <si>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</si>
  <si>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</si>
  <si>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</si>
  <si>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</si>
  <si>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</si>
  <si>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</si>
  <si>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</si>
  <si>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</si>
  <si>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</si>
  <si>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</si>
  <si>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</si>
  <si>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</si>
  <si>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</si>
  <si>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</si>
  <si>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</si>
  <si>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</si>
  <si>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</si>
  <si>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</si>
  <si>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</si>
  <si>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</si>
  <si>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</si>
  <si>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</si>
  <si>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</si>
  <si>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</si>
  <si>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</si>
  <si>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</si>
  <si>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</si>
  <si>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</si>
  <si>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</si>
  <si>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</si>
  <si>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</si>
  <si>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</si>
  <si>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</si>
  <si>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</si>
  <si>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</si>
  <si>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</si>
  <si>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</si>
  <si>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</si>
  <si>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</si>
  <si>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</si>
  <si>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</si>
  <si>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</si>
  <si>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</si>
  <si>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</si>
  <si>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</si>
  <si>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</si>
  <si>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</si>
  <si>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</si>
  <si>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</si>
  <si>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</si>
  <si>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</si>
  <si>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</si>
  <si>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</si>
  <si>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</si>
  <si>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</si>
  <si>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</si>
  <si>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</si>
  <si>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</si>
  <si>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</si>
  <si>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</si>
  <si>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</si>
  <si>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</si>
  <si>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</si>
  <si>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</si>
  <si>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</si>
  <si>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</si>
  <si>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</si>
  <si>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</si>
  <si>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</si>
  <si>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</si>
  <si>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</si>
  <si>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</si>
  <si>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</si>
  <si>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</si>
  <si>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</si>
  <si>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</si>
  <si>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</si>
  <si>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</si>
  <si>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</si>
  <si>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</si>
  <si>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</si>
  <si>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</si>
  <si>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</si>
  <si>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</si>
  <si>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</si>
  <si>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</si>
  <si>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</si>
  <si>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</si>
  <si>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</si>
  <si>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</si>
  <si>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</si>
  <si>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</si>
  <si>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</si>
  <si>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</si>
  <si>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</si>
  <si>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</si>
  <si>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</si>
  <si>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</si>
  <si>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</si>
  <si>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</si>
  <si>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</si>
  <si>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</si>
  <si>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</si>
  <si>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</si>
  <si>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</si>
  <si>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</si>
  <si>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</si>
  <si>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</si>
  <si>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</si>
  <si>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</si>
  <si>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</si>
  <si>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</si>
  <si>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</si>
  <si>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</si>
  <si>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</si>
  <si>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</si>
  <si>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</si>
  <si>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</si>
  <si>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</si>
  <si>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</si>
  <si>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</si>
  <si>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</si>
  <si>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</si>
  <si>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</si>
  <si>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</si>
  <si>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</si>
  <si>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</si>
  <si>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</si>
  <si>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</si>
  <si>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</si>
  <si>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</si>
  <si>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</si>
  <si>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</si>
  <si>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</si>
  <si>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</si>
  <si>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</si>
  <si>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</si>
  <si>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</si>
  <si>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</si>
  <si>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</si>
  <si>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</si>
  <si>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</si>
  <si>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</si>
  <si>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</si>
  <si>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</si>
  <si>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</si>
  <si>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</si>
  <si>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</si>
  <si>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</si>
  <si>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</si>
  <si>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</si>
  <si>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</si>
  <si>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</si>
  <si>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</si>
  <si>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</si>
  <si>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</si>
  <si>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</si>
  <si>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</si>
  <si>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</si>
  <si>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</si>
  <si>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</si>
  <si>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</si>
  <si>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</si>
  <si>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</si>
  <si>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</si>
  <si>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</si>
  <si>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</si>
  <si>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</si>
  <si>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</si>
  <si>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</si>
  <si>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</si>
  <si>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</si>
  <si>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</si>
  <si>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</si>
  <si>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</si>
  <si>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</si>
  <si>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</si>
  <si>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</si>
  <si>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</si>
  <si>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</si>
  <si>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</si>
  <si>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</si>
  <si>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</si>
  <si>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</si>
  <si>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</si>
  <si>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</si>
  <si>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</si>
  <si>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</si>
  <si>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</si>
  <si>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</si>
  <si>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</si>
  <si>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</si>
  <si>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</si>
  <si>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</si>
  <si>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</si>
  <si>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</si>
  <si>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</si>
  <si>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</si>
  <si>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</si>
  <si>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</si>
  <si>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</si>
  <si>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</si>
  <si>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</si>
  <si>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</si>
  <si>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</si>
  <si>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</si>
  <si>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</si>
  <si>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</si>
  <si>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</si>
  <si>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</si>
  <si>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</si>
  <si>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</si>
  <si>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</si>
  <si>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</si>
  <si>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</si>
  <si>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</si>
  <si>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</si>
  <si>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</si>
  <si>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</si>
  <si>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</si>
  <si>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</si>
  <si>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</si>
  <si>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</si>
  <si>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</si>
  <si>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</si>
  <si>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</si>
  <si>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</si>
  <si>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</si>
  <si>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</si>
  <si>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</si>
  <si>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</si>
  <si>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</si>
  <si>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</si>
  <si>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</si>
  <si>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</si>
  <si>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</si>
  <si>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</si>
  <si>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</si>
  <si>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</si>
  <si>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</si>
  <si>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</si>
  <si>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</si>
  <si>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</si>
  <si>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</si>
  <si>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</si>
  <si>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</si>
  <si>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</si>
  <si>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</si>
  <si>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</si>
  <si>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</si>
  <si>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</si>
  <si>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</si>
  <si>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</si>
  <si>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</si>
  <si>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</si>
  <si>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</si>
  <si>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</si>
  <si>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</si>
  <si>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</si>
  <si>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</si>
  <si>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</si>
  <si>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</si>
  <si>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</si>
  <si>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</si>
  <si>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</si>
  <si>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</si>
  <si>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</si>
  <si>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</si>
  <si>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</si>
  <si>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</si>
  <si>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</si>
  <si>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</si>
  <si>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</si>
  <si>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</si>
  <si>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</si>
  <si>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</si>
  <si>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</si>
  <si>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</si>
  <si>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</si>
  <si>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</si>
  <si>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</si>
  <si>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</si>
  <si>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</si>
  <si>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</si>
  <si>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</si>
  <si>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</si>
  <si>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</si>
  <si>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</si>
  <si>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</si>
  <si>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</si>
  <si>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</si>
  <si>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</si>
  <si>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</si>
  <si>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</si>
  <si>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</si>
  <si>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</si>
  <si>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</si>
  <si>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</si>
  <si>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</si>
  <si>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</si>
  <si>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</si>
  <si>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</si>
  <si>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</si>
  <si>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</si>
  <si>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</si>
  <si>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</si>
  <si>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</si>
  <si>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</si>
  <si>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</si>
  <si>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</si>
  <si>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</si>
  <si>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</si>
  <si>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</si>
  <si>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</si>
  <si>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</si>
  <si>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</si>
  <si>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</si>
  <si>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</si>
  <si>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</si>
  <si>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</si>
  <si>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</si>
  <si>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</si>
  <si>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</si>
  <si>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</si>
  <si>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</si>
  <si>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</si>
  <si>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</si>
  <si>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</si>
  <si>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</si>
  <si>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</si>
  <si>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</si>
  <si>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</si>
  <si>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</si>
  <si>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</si>
  <si>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</si>
  <si>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</si>
  <si>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</si>
  <si>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</si>
  <si>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</si>
  <si>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</si>
  <si>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</si>
  <si>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</si>
  <si>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</si>
  <si>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</si>
  <si>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</si>
  <si>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</si>
  <si>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</si>
  <si>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</si>
  <si>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</si>
  <si>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</si>
  <si>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</si>
  <si>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</si>
  <si>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</si>
  <si>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</si>
  <si>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</si>
  <si>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</si>
  <si>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</si>
  <si>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</si>
  <si>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</si>
  <si>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</si>
  <si>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</si>
  <si>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</si>
  <si>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</si>
  <si>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</si>
  <si>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</si>
  <si>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</si>
  <si>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</si>
  <si>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</si>
  <si>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</si>
  <si>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</si>
  <si>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</si>
  <si>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</si>
  <si>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</si>
  <si>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</si>
  <si>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</si>
  <si>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</si>
  <si>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</si>
  <si>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</si>
  <si>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</si>
  <si>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</si>
  <si>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</si>
  <si>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</si>
  <si>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</si>
  <si>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</si>
  <si>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</si>
  <si>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</si>
  <si>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</si>
  <si>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</si>
  <si>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</si>
  <si>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</si>
  <si>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</si>
  <si>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</si>
  <si>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</si>
  <si>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</si>
  <si>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</si>
  <si>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</si>
  <si>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</si>
  <si>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</si>
  <si>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</si>
  <si>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</si>
  <si>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</si>
  <si>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</si>
  <si>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</si>
  <si>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</si>
  <si>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</si>
  <si>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</si>
  <si>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</si>
  <si>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</si>
  <si>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</si>
  <si>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</si>
  <si>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</si>
  <si>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</si>
  <si>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</si>
  <si>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</si>
  <si>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</si>
  <si>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</si>
  <si>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</si>
  <si>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</si>
  <si>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</si>
  <si>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</si>
  <si>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</si>
  <si>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</si>
  <si>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</si>
  <si>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</si>
  <si>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</si>
  <si>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</si>
  <si>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</si>
  <si>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</si>
  <si>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</si>
  <si>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</si>
  <si>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</si>
  <si>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</si>
  <si>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</si>
  <si>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</si>
  <si>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</si>
  <si>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</si>
  <si>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</si>
  <si>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</si>
  <si>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</si>
  <si>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</si>
  <si>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</si>
  <si>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</si>
  <si>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</si>
  <si>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</si>
  <si>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</si>
  <si>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</si>
  <si>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</si>
  <si>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</si>
  <si>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</si>
  <si>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</si>
  <si>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</si>
  <si>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</si>
  <si>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</si>
  <si>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</si>
  <si>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</si>
  <si>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</si>
  <si>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</si>
  <si>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</si>
  <si>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</si>
  <si>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</si>
  <si>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</si>
  <si>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</si>
  <si>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</si>
  <si>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</si>
  <si>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</si>
  <si>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</si>
  <si>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</si>
  <si>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</si>
  <si>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</si>
  <si>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</si>
  <si>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</si>
  <si>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</si>
  <si>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</si>
  <si>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</si>
  <si>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</si>
  <si>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</si>
  <si>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</si>
  <si>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</si>
  <si>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</si>
  <si>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</si>
  <si>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</si>
  <si>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</si>
  <si>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</si>
  <si>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</si>
  <si>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</si>
  <si>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</si>
  <si>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</si>
  <si>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</si>
  <si>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</si>
  <si>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</si>
  <si>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</si>
  <si>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</si>
  <si>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</si>
  <si>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</si>
  <si>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</si>
  <si>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</si>
  <si>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</si>
  <si>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</si>
  <si>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</si>
  <si>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</si>
  <si>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</si>
  <si>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</si>
  <si>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</si>
  <si>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</si>
  <si>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</si>
  <si>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</si>
  <si>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</si>
  <si>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</si>
  <si>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</si>
  <si>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</si>
  <si>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</si>
  <si>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</si>
  <si>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</si>
  <si>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</si>
  <si>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</si>
  <si>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</si>
  <si>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</si>
  <si>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</si>
  <si>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</si>
  <si>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</si>
  <si>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</si>
  <si>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</si>
  <si>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</si>
  <si>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</si>
  <si>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</si>
  <si>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</si>
  <si>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</si>
  <si>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</si>
  <si>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</si>
  <si>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</si>
  <si>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</si>
  <si>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</si>
  <si>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</si>
  <si>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</si>
  <si>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</si>
  <si>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</si>
  <si>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</si>
  <si>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</si>
  <si>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</si>
  <si>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</si>
  <si>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</si>
  <si>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</si>
  <si>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</si>
  <si>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</si>
  <si>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</si>
  <si>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</si>
  <si>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</si>
  <si>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</si>
  <si>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</si>
  <si>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</si>
  <si>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</si>
  <si>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</si>
  <si>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</si>
  <si>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</si>
  <si>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</si>
  <si>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</si>
  <si>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</si>
  <si>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</si>
  <si>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</si>
  <si>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</si>
  <si>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</si>
  <si>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</si>
  <si>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</si>
  <si>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</si>
  <si>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</si>
  <si>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</si>
  <si>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</si>
  <si>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</si>
  <si>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</si>
  <si>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</si>
  <si>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</si>
  <si>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</si>
  <si>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</si>
  <si>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</si>
  <si>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</si>
  <si>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</si>
  <si>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</si>
  <si>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</si>
  <si>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</si>
  <si>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</si>
  <si>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</si>
  <si>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</si>
  <si>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</si>
  <si>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</si>
  <si>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</si>
  <si>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</si>
  <si>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</si>
  <si>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</si>
  <si>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</si>
  <si>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</si>
  <si>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</si>
  <si>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</si>
  <si>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</si>
  <si>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</si>
  <si>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</si>
  <si>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</si>
  <si>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</si>
  <si>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</si>
  <si>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</si>
  <si>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</si>
  <si>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</si>
  <si>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</si>
  <si>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</si>
  <si>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</si>
  <si>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</si>
  <si>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</si>
  <si>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</si>
  <si>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</si>
  <si>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</si>
  <si>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</si>
  <si>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</si>
  <si>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</si>
  <si>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</si>
  <si>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</si>
  <si>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</si>
  <si>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</si>
  <si>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</si>
  <si>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</si>
  <si>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</si>
  <si>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</si>
  <si>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</si>
  <si>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</si>
  <si>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</si>
  <si>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</si>
  <si>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</si>
  <si>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</si>
  <si>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</si>
  <si>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</si>
  <si>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</si>
  <si>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</si>
  <si>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</si>
  <si>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</si>
  <si>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</si>
  <si>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</si>
  <si>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</si>
  <si>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</si>
  <si>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</si>
  <si>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</si>
  <si>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</si>
  <si>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</si>
  <si>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</si>
  <si>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</si>
  <si>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</si>
  <si>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</si>
  <si>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</si>
  <si>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</si>
  <si>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</si>
  <si>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</si>
  <si>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</si>
  <si>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</si>
  <si>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</si>
  <si>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</si>
  <si>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</si>
  <si>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</si>
  <si>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</si>
  <si>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</si>
  <si>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</si>
  <si>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</si>
  <si>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</si>
  <si>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</si>
  <si>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</si>
  <si>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</si>
  <si>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</si>
  <si>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</si>
  <si>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</si>
  <si>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</si>
  <si>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</si>
  <si>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</si>
  <si>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</si>
  <si>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</si>
  <si>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</si>
  <si>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</si>
  <si>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</si>
  <si>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</si>
  <si>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</si>
  <si>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</si>
  <si>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</si>
  <si>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</si>
  <si>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</si>
  <si>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</si>
  <si>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</si>
  <si>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</si>
  <si>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</si>
  <si>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</si>
  <si>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</si>
  <si>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</si>
  <si>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</si>
  <si>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</si>
  <si>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</si>
  <si>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</si>
  <si>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</si>
  <si>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</si>
  <si>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</si>
  <si>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</si>
  <si>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</si>
  <si>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</si>
  <si>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</si>
  <si>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</si>
  <si>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</si>
  <si>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</si>
  <si>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</si>
  <si>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</si>
  <si>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</si>
  <si>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</si>
  <si>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</si>
  <si>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</si>
  <si>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</si>
  <si>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</si>
  <si>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</si>
  <si>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</si>
  <si>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</si>
  <si>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</si>
  <si>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</si>
  <si>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</si>
  <si>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 The Hitchhiker's Guide to the Family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</si>
  <si>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</si>
  <si>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</si>
  <si>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</si>
  <si>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</si>
  <si>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</si>
  <si>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</si>
  <si>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</si>
  <si>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</si>
  <si>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</si>
  <si>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</si>
  <si>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</si>
  <si>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</si>
  <si>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</si>
  <si>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</si>
  <si>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</si>
  <si>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</si>
  <si>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</si>
  <si>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</si>
  <si>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</si>
  <si>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</si>
  <si>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</si>
  <si>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</si>
  <si>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0 to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</si>
</sst>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0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1-48FC-996A-7849F27DEF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21-48FC-996A-7849F27DEFC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21-48FC-996A-7849F27DE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045216"/>
        <c:axId val="1952063936"/>
      </c:lineChart>
      <c:catAx>
        <c:axId val="195204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63936"/>
        <c:crosses val="autoZero"/>
        <c:auto val="1"/>
        <c:lblAlgn val="ctr"/>
        <c:lblOffset val="100"/>
        <c:noMultiLvlLbl val="0"/>
      </c:catAx>
      <c:valAx>
        <c:axId val="19520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Goals'!$L$1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Goals'!$K$2:$K$14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Goals'!$L$2:$L$14</c:f>
              <c:numCache>
                <c:formatCode>General</c:formatCode>
                <c:ptCount val="12"/>
                <c:pt idx="0">
                  <c:v>0.20935513169845596</c:v>
                </c:pt>
                <c:pt idx="1">
                  <c:v>0.54555895865237369</c:v>
                </c:pt>
                <c:pt idx="2">
                  <c:v>0.61342395921835169</c:v>
                </c:pt>
                <c:pt idx="3">
                  <c:v>0.64007092198581561</c:v>
                </c:pt>
                <c:pt idx="4">
                  <c:v>0.64873417721518989</c:v>
                </c:pt>
                <c:pt idx="5">
                  <c:v>0.6651785714285714</c:v>
                </c:pt>
                <c:pt idx="6">
                  <c:v>0.69362511893434819</c:v>
                </c:pt>
                <c:pt idx="7">
                  <c:v>0.61764705882352944</c:v>
                </c:pt>
                <c:pt idx="8">
                  <c:v>0.67073170731707321</c:v>
                </c:pt>
                <c:pt idx="9">
                  <c:v>0.62857142857142856</c:v>
                </c:pt>
                <c:pt idx="10">
                  <c:v>0.53846153846153844</c:v>
                </c:pt>
                <c:pt idx="11">
                  <c:v>0.67529880478087645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C5-4089-87B4-D3EF17F75C65}"/>
            </c:ext>
          </c:extLst>
        </c:ser>
        <c:ser>
          <c:idx val="1"/>
          <c:order val="1"/>
          <c:tx>
            <c:strRef>
              <c:f>'Outcomes Based on Goals'!$M$1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Goals'!$K$2:$K$14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Goals'!$M$2:$M$14</c:f>
              <c:numCache>
                <c:formatCode>General</c:formatCode>
                <c:ptCount val="12"/>
                <c:pt idx="0">
                  <c:v>0.79064486830154401</c:v>
                </c:pt>
                <c:pt idx="1">
                  <c:v>0.45444104134762636</c:v>
                </c:pt>
                <c:pt idx="2">
                  <c:v>0.38657604078164826</c:v>
                </c:pt>
                <c:pt idx="3">
                  <c:v>0.35992907801418439</c:v>
                </c:pt>
                <c:pt idx="4">
                  <c:v>0.35126582278481011</c:v>
                </c:pt>
                <c:pt idx="5">
                  <c:v>0.33482142857142855</c:v>
                </c:pt>
                <c:pt idx="6">
                  <c:v>0.30637488106565175</c:v>
                </c:pt>
                <c:pt idx="7">
                  <c:v>0.38235294117647056</c:v>
                </c:pt>
                <c:pt idx="8">
                  <c:v>0.32926829268292684</c:v>
                </c:pt>
                <c:pt idx="9">
                  <c:v>0.37142857142857144</c:v>
                </c:pt>
                <c:pt idx="10">
                  <c:v>0.46153846153846156</c:v>
                </c:pt>
                <c:pt idx="11">
                  <c:v>0.3247011952191235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C5-4089-87B4-D3EF17F75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80096"/>
        <c:axId val="3181344"/>
      </c:lineChart>
      <c:catAx>
        <c:axId val="3180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Funds Requested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1344"/>
        <c:crosses val="autoZero"/>
        <c:auto val="1"/>
        <c:lblAlgn val="ctr"/>
        <c:lblOffset val="100"/>
        <c:noMultiLvlLbl val="0"/>
      </c:catAx>
      <c:valAx>
        <c:axId val="318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Total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00-4311-A4AF-A7BBDAA5C66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00-4311-A4AF-A7BBDAA5C66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00-4311-A4AF-A7BBDAA5C66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00-4311-A4AF-A7BBDAA5C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8747775"/>
        <c:axId val="1768748607"/>
      </c:barChart>
      <c:catAx>
        <c:axId val="176874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48607"/>
        <c:crosses val="autoZero"/>
        <c:auto val="1"/>
        <c:lblAlgn val="ctr"/>
        <c:lblOffset val="100"/>
        <c:noMultiLvlLbl val="0"/>
      </c:catAx>
      <c:valAx>
        <c:axId val="176874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4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8-4CEA-B42B-D90D6AADC79E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D8-4CEA-B42B-D90D6AADC79E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D8-4CEA-B42B-D90D6AADC79E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D8-4CEA-B42B-D90D6AAD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751055"/>
        <c:axId val="1841722863"/>
      </c:lineChart>
      <c:catAx>
        <c:axId val="185275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722863"/>
        <c:crosses val="autoZero"/>
        <c:auto val="1"/>
        <c:lblAlgn val="ctr"/>
        <c:lblOffset val="100"/>
        <c:noMultiLvlLbl val="0"/>
      </c:catAx>
      <c:valAx>
        <c:axId val="184172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5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8-4C23-99D7-13D61BBC65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8-4C23-99D7-13D61BBC65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8-4C23-99D7-13D61BBC6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110927"/>
        <c:axId val="1853108847"/>
      </c:barChart>
      <c:catAx>
        <c:axId val="185311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08847"/>
        <c:crosses val="autoZero"/>
        <c:auto val="1"/>
        <c:lblAlgn val="ctr"/>
        <c:lblOffset val="100"/>
        <c:noMultiLvlLbl val="0"/>
      </c:catAx>
      <c:valAx>
        <c:axId val="185310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1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3</xdr:row>
      <xdr:rowOff>14287</xdr:rowOff>
    </xdr:from>
    <xdr:to>
      <xdr:col>13</xdr:col>
      <xdr:colOff>28574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3F7A4-C1BB-4471-B2D7-B95484575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109536</xdr:rowOff>
    </xdr:from>
    <xdr:to>
      <xdr:col>13</xdr:col>
      <xdr:colOff>9524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48C85-31BF-4D57-A178-0C0DB4143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1</xdr:row>
      <xdr:rowOff>166687</xdr:rowOff>
    </xdr:from>
    <xdr:to>
      <xdr:col>18</xdr:col>
      <xdr:colOff>590549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2CBD4-5E1F-443D-A422-67752D9D4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71437</xdr:rowOff>
    </xdr:from>
    <xdr:to>
      <xdr:col>14</xdr:col>
      <xdr:colOff>266700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19E27-5D7F-4B33-8B22-C5C1E1760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176211</xdr:rowOff>
    </xdr:from>
    <xdr:to>
      <xdr:col>20</xdr:col>
      <xdr:colOff>19049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20A68-B4FD-4A18-804C-6EF174631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6.657877777776" createdVersion="7" refreshedVersion="7" minRefreshableVersion="3" recordCount="4114" xr:uid="{C83B53BB-1CA2-4F1A-B1D2-E0FA7F92A1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6.67159247685" createdVersion="7" refreshedVersion="7" minRefreshableVersion="3" recordCount="4114" xr:uid="{5971502E-DE32-44D9-87C9-37B37A6787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8.125300810185" createdVersion="7" refreshedVersion="7" minRefreshableVersion="3" recordCount="4114" xr:uid="{4BBFC73F-B324-4D39-9BC1-C166C1C064D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rael Solis" refreshedDate="44458.169114930555" createdVersion="7" refreshedVersion="7" minRefreshableVersion="3" recordCount="12" xr:uid="{FB0DDA73-8742-4AE3-8FDE-9D0A105974F5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21" maxValue="1425"/>
    </cacheField>
    <cacheField name="Number Failed" numFmtId="0">
      <sharedItems containsSemiMixedTypes="0" containsString="0" containsNumber="1" containsInteger="1" minValue="18" maxValue="1741"/>
    </cacheField>
    <cacheField name="Number Canceled" numFmtId="0">
      <sharedItems containsNonDate="0" containsString="0" containsBlank="1"/>
    </cacheField>
    <cacheField name="Total Projects" numFmtId="0">
      <sharedItems containsSemiMixedTypes="0" containsString="0" containsNumber="1" containsInteger="1" minValue="39" maxValue="2612" count="12">
        <n v="2202"/>
        <n v="2612"/>
        <n v="1177"/>
        <n v="564"/>
        <n v="316"/>
        <n v="224"/>
        <n v="1051"/>
        <n v="136"/>
        <n v="82"/>
        <n v="70"/>
        <n v="39"/>
        <n v="502"/>
      </sharedItems>
    </cacheField>
    <cacheField name="Percentage Successful" numFmtId="10">
      <sharedItems containsSemiMixedTypes="0" containsString="0" containsNumber="1" minValue="0.20935513169845596" maxValue="0.69362511893434819" count="12">
        <n v="0.20935513169845596"/>
        <n v="0.54555895865237369"/>
        <n v="0.61342395921835169"/>
        <n v="0.64007092198581561"/>
        <n v="0.64873417721518989"/>
        <n v="0.6651785714285714"/>
        <n v="0.69362511893434819"/>
        <n v="0.61764705882352944"/>
        <n v="0.67073170731707321"/>
        <n v="0.62857142857142856"/>
        <n v="0.53846153846153844"/>
        <n v="0.67529880478087645"/>
      </sharedItems>
    </cacheField>
    <cacheField name="Percentage Failed" numFmtId="10">
      <sharedItems containsSemiMixedTypes="0" containsString="0" containsNumber="1" minValue="0.30637488106565175" maxValue="0.79064486830154401"/>
    </cacheField>
    <cacheField name="Percentage Cancel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x v="1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x v="2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x v="3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x v="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x v="5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x v="6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x v="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x v="8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x v="9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x v="10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x v="11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x v="12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x v="13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x v="14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x v="15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x v="16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x v="17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x v="18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x v="19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x v="20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x v="2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x v="22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x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x v="2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x v="25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x v="10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x v="3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x v="26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x v="2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x v="28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x v="29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x v="30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x v="31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x v="32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x v="33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x v="3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x v="35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x v="3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x v="3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x v="38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x v="10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x v="3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x v="40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x v="41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x v="42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x v="43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x v="16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x v="44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x v="45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x v="19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x v="46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x v="47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x v="2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x v="47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x v="48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x v="49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x v="50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x v="11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x v="51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x v="52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x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x v="53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x v="31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x v="5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x v="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x v="55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x v="9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x v="17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x v="56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x v="5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x v="58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x v="14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x v="59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x v="60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x v="5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x v="41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x v="55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x v="2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x v="14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x v="5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x v="33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x v="61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x v="62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x v="63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x v="64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x v="5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x v="20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x v="65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x v="6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x v="38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x v="67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x v="68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x v="41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x v="8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x v="64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x v="69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x v="22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x v="65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x v="70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x v="55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x v="2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x v="71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x v="72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x v="73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x v="65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x v="0"/>
    <x v="74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x v="50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x v="5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x v="5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x v="55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x v="28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x v="75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x v="76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x v="2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x v="19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x v="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x v="74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x v="70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x v="7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x v="29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x v="29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x v="78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x v="79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x v="78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x v="79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x v="62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x v="80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x v="79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x v="78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x v="78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x v="0"/>
    <x v="78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x v="75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x v="78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x v="78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x v="81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x v="78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x v="78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x v="6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x v="29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x v="78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x v="33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x v="29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x v="78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x v="7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x v="82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x v="8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x v="78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x v="84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x v="79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x v="85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x v="81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x v="84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x v="73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x v="8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x v="80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x v="41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x v="84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x v="78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x v="29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x v="78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x v="29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x v="73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x v="78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x v="63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x v="78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x v="29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x v="84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x v="8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x v="73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x v="73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x v="29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x v="78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x v="78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x v="78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x v="55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x v="78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x v="63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x v="78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x v="84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x v="62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x v="80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x v="78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x v="0"/>
    <x v="8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x v="84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x v="0"/>
    <x v="73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x v="78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x v="81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x v="78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x v="81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x v="0"/>
    <x v="29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x v="8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x v="8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x v="78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x v="8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x v="78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x v="10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x v="22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x v="79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x v="78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x v="59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x v="63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x v="0"/>
    <x v="78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x v="22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x v="86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x v="5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x v="78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x v="62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x v="78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x v="78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x v="51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x v="8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x v="29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x v="29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x v="29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x v="29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x v="87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x v="0"/>
    <x v="44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x v="29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x v="88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x v="8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x v="0"/>
    <x v="78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x v="84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x v="78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x v="78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x v="78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x v="84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x v="78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x v="78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x v="78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x v="84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x v="78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x v="63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x v="78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x v="81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x v="78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x v="78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x v="29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x v="78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x v="81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x v="89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x v="90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x v="91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x v="92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x v="87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x v="93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x v="94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x v="95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x v="9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x v="97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x v="98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x v="99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x v="52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x v="63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x v="100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x v="101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x v="102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x v="103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x v="104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x v="105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x v="106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x v="107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x v="108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x v="109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x v="110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x v="6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x v="17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x v="111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x v="112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x v="113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x v="42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x v="114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x v="71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x v="115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x v="116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x v="117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x v="95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x v="118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x v="119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x v="120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x v="121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x v="1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x v="122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x v="91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x v="123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x v="124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x v="12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x v="126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x v="12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x v="128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x v="129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x v="130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x v="131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x v="132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x v="133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x v="134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x v="135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x v="136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x v="137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x v="138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x v="139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x v="140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x v="52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x v="141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x v="142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x v="143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x v="144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x v="1"/>
    <x v="145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x v="91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x v="146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x v="17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x v="3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x v="9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x v="147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x v="148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x v="149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x v="150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x v="151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x v="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x v="13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x v="150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x v="152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x v="153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x v="6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x v="141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x v="154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x v="155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x v="69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x v="156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x v="15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x v="158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x v="159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x v="160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x v="161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x v="50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x v="144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x v="131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x v="162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x v="163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x v="30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x v="164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x v="16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x v="166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x v="167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x v="168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x v="122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x v="101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x v="16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x v="46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x v="15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x v="170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x v="171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x v="172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x v="17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x v="60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x v="111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x v="174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x v="175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x v="176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x v="177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x v="45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x v="178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x v="48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x v="55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x v="116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x v="71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x v="179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x v="46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x v="180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x v="15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x v="68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x v="181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x v="82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x v="30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x v="49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x v="25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x v="53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x v="182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x v="1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x v="184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x v="72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x v="140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x v="19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x v="53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x v="185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x v="186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x v="62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x v="187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x v="26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x v="188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x v="25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x v="189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x v="190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x v="19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x v="133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x v="192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x v="193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x v="194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x v="85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x v="1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x v="95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x v="196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x v="68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x v="16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x v="197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x v="16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x v="2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x v="19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x v="44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x v="41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x v="63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x v="198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x v="16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x v="199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x v="200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x v="64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x v="20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x v="47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x v="201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x v="196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x v="8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x v="79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x v="8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x v="62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x v="81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x v="84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x v="22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x v="78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x v="62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x v="78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x v="81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x v="22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x v="22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x v="78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x v="84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x v="8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x v="78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x v="78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x v="202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x v="78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x v="29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x v="78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x v="0"/>
    <x v="5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x v="84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x v="29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x v="84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x v="38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x v="29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x v="80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x v="81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x v="63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x v="78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x v="8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x v="84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x v="81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x v="84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x v="8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x v="78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x v="72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x v="29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x v="84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x v="78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x v="78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x v="202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x v="29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x v="22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x v="81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x v="70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x v="78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x v="78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x v="84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x v="203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x v="81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x v="25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x v="29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x v="78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x v="20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x v="78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x v="78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x v="16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x v="205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x v="64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x v="29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x v="206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x v="202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x v="207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x v="29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x v="78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x v="78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x v="8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x v="0"/>
    <x v="78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x v="78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x v="78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x v="78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x v="8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x v="78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x v="29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x v="0"/>
    <x v="8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x v="19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x v="55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x v="80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x v="78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x v="80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x v="82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x v="81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x v="25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x v="29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x v="73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x v="8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x v="29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x v="78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x v="81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x v="84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x v="32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x v="8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x v="69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x v="78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x v="8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x v="78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x v="16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x v="69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x v="6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x v="162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x v="87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x v="208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x v="8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x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x v="150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x v="209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x v="59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x v="60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x v="162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x v="210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x v="5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x v="53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x v="211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x v="70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x v="211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x v="65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x v="9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x v="29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x v="29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x v="29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x v="84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x v="84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x v="69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x v="84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x v="78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x v="29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x v="22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x v="80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x v="33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x v="78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x v="79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x v="19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x v="78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x v="29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x v="9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x v="78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x v="29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x v="8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x v="84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x v="78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x v="84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x v="29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x v="78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x v="29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x v="78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x v="81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x v="29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x v="29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x v="84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x v="78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x v="82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x v="80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x v="80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x v="29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x v="29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x v="63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x v="81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x v="29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x v="78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x v="78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x v="29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x v="84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x v="78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x v="80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x v="63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x v="84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x v="0"/>
    <x v="29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x v="82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x v="84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x v="29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x v="63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x v="84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x v="22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x v="84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x v="84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x v="63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x v="84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x v="29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x v="79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x v="78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x v="62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x v="78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x v="22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x v="29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x v="78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x v="81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x v="29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x v="78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x v="78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x v="78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x v="212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x v="78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x v="78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x v="78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x v="8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x v="78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x v="29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x v="29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x v="8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x v="82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x v="78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x v="78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x v="78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x v="70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x v="29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x v="78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x v="8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x v="29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x v="82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x v="78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x v="20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x v="29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x v="29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x v="29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x v="78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x v="0"/>
    <x v="79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x v="29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x v="84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x v="213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x v="21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x v="215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x v="216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x v="186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x v="74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x v="5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x v="74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x v="141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x v="53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x v="217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x v="33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x v="218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x v="219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x v="220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x v="45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x v="221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x v="222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x v="0"/>
    <x v="64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x v="59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x v="82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x v="80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x v="63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x v="60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x v="8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x v="80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x v="33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x v="20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x v="33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x v="223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x v="41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x v="224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x v="8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x v="84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x v="55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x v="5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x v="93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x v="5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x v="225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x v="135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x v="29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x v="80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x v="8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x v="12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x v="73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x v="78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x v="79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x v="17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x v="22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x v="69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x v="73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x v="227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x v="228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x v="63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x v="63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x v="29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x v="229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x v="60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x v="23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x v="162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x v="64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x v="7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x v="63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x v="80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x v="81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x v="78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x v="231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x v="232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x v="84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x v="78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x v="233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x v="80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x v="29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x v="33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x v="8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x v="38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0"/>
    <x v="80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x v="80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x v="73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x v="14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x v="46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x v="234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x v="61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x v="235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x v="205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x v="2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x v="184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x v="208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x v="148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x v="236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x v="26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x v="62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x v="3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x v="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x v="194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x v="52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x v="52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x v="14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x v="237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x v="10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x v="225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x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x v="41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x v="95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x v="142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x v="174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x v="16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x v="3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x v="238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x v="211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x v="95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x v="217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x v="55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x v="72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x v="32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x v="19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x v="59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x v="10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x v="221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x v="78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x v="79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x v="78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x v="29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x v="78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x v="3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x v="78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x v="8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x v="78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x v="47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x v="78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x v="29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x v="29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x v="84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x v="82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x v="81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x v="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x v="8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x v="29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x v="79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x v="74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x v="20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x v="25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x v="2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x v="73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x v="60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x v="3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x v="5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x v="69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x v="25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x v="239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x v="130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x v="65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x v="58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x v="28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x v="192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x v="24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x v="26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x v="45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x v="33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x v="6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x v="13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x v="11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x v="44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x v="59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x v="241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x v="26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x v="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x v="68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x v="47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x v="74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x v="8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x v="51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x v="93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x v="33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x v="68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x v="242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x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x v="10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0"/>
    <x v="25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x v="44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x v="76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x v="50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x v="51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x v="241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x v="221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x v="72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x v="202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x v="44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x v="38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x v="58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x v="9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x v="243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x v="0"/>
    <x v="14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x v="11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x v="244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x v="67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x v="95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x v="42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x v="93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x v="245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x v="225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x v="70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x v="246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x v="180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x v="24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x v="5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x v="0"/>
    <x v="29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x v="38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x v="248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x v="182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x v="16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x v="95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x v="73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x v="24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x v="5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x v="33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x v="5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x v="88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x v="15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x v="53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x v="84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x v="80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x v="81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x v="1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x v="84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x v="202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x v="202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x v="29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x v="8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x v="81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x v="8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x v="84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x v="81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x v="64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x v="78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0"/>
    <x v="43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x v="60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x v="84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x v="209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x v="22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x v="29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x v="25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x v="5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x v="84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x v="64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x v="63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x v="78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x v="80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x v="58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x v="80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x v="82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x v="5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x v="81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x v="28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x v="63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x v="250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x v="78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x v="84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x v="22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x v="84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x v="78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x v="8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x v="80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x v="8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x v="79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x v="78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x v="78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x v="78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x v="22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x v="81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x v="78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x v="84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x v="5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x v="78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x v="82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x v="78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x v="29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x v="73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0"/>
    <x v="29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x v="78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x v="9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x v="209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x v="79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x v="41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x v="81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x v="78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x v="78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x v="33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x v="78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x v="81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x v="63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x v="209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x v="84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x v="209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x v="84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x v="78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x v="84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x v="29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x v="84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x v="25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x v="162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x v="38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x v="8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x v="93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x v="38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x v="81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x v="78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x v="22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x v="63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x v="5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x v="0"/>
    <x v="212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x v="193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x v="81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x v="196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x v="251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x v="5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x v="63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x v="5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x v="199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x v="101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x v="238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x v="7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x v="82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x v="60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x v="79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x v="209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x v="75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x v="80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x v="202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x v="25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x v="81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x v="43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x v="22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x v="8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x v="5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x v="59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x v="8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x v="252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x v="93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x v="162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x v="80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x v="8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x v="122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x v="8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x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x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x v="14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x v="78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x v="0"/>
    <x v="58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x v="84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x v="63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x v="80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x v="193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x v="202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x v="82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x v="81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x v="22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x v="194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x v="244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x v="79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x v="80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x v="19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x v="41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x v="1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x v="253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x v="22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x v="88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x v="29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x v="2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x v="80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x v="29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x v="254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x v="24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x v="38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x v="79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x v="44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x v="2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x v="63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x v="256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x v="209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x v="257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x v="142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x v="132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x v="42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x v="258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x v="259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x v="112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x v="260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x v="26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x v="180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x v="221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x v="93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x v="74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x v="262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x v="88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x v="263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x v="64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x v="42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x v="209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x v="29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x v="78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x v="29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x v="264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x v="84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x v="22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x v="78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x v="29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x v="80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x v="0"/>
    <x v="78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x v="78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x v="78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x v="78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x v="29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x v="78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x v="78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x v="78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x v="78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x v="78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0"/>
    <x v="78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x v="29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x v="78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0"/>
    <x v="80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x v="78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x v="252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x v="81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x v="265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x v="73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x v="80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x v="64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x v="84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x v="78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x v="80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x v="29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x v="209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x v="8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x v="266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x v="15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x v="81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x v="59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x v="15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x v="80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x v="8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x v="29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x v="0"/>
    <x v="78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x v="82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x v="0"/>
    <x v="84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x v="78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x v="206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x v="72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x v="29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x v="84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x v="63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x v="80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x v="74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x v="225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x v="60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x v="63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x v="19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x v="29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x v="73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x v="79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x v="5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x v="41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x v="7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x v="9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x v="63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x v="78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x v="64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x v="8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x v="202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x v="29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x v="267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x v="29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x v="8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x v="80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x v="73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x v="22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x v="8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x v="29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x v="78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x v="81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x v="78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x v="8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x v="63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x v="78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x v="84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x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x v="0"/>
    <x v="29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x v="84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x v="8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x v="78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x v="62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x v="29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x v="29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x v="29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x v="79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x v="70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x v="80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x v="29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x v="78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x v="0"/>
    <x v="78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x v="78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x v="22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x v="78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x v="29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x v="8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x v="78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x v="8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x v="84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x v="79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x v="78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0"/>
    <x v="41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x v="29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x v="8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x v="22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x v="78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x v="8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x v="8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x v="78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x v="10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x v="78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x v="84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x v="78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x v="78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x v="20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x v="22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x v="38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x v="8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x v="8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x v="84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x v="29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x v="78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x v="29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x v="10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x v="82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x v="29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x v="78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x v="29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x v="81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x v="268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x v="8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x v="80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x v="8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x v="269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x v="112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x v="252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x v="16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x v="268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x v="48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x v="62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x v="51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x v="41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x v="270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x v="271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x v="203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x v="27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x v="100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x v="15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x v="82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x v="27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x v="112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x v="197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x v="2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x v="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x v="95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x v="58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x v="26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x v="11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x v="67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x v="27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x v="79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x v="1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x v="52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x v="20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x v="274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x v="147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x v="275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x v="30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x v="35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x v="205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x v="27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x v="276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x v="277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x v="59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x v="8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x v="244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x v="78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x v="5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x v="29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x v="78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x v="78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x v="29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x v="79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x v="78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x v="79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x v="78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x v="78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x v="8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x v="78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x v="22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x v="69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x v="29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x v="44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x v="43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x v="5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x v="162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x v="133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x v="211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x v="75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x v="27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x v="142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x v="26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x v="279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x v="26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x v="280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x v="28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x v="282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x v="283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x v="93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x v="142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x v="47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x v="217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x v="14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x v="69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x v="3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x v="133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x v="180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x v="0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x v="190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x v="3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x v="162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x v="33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x v="241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x v="284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x v="285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x v="32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x v="286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x v="245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x v="143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x v="208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x v="142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x v="220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x v="19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x v="162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x v="287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x v="9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x v="20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x v="42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x v="47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x v="48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x v="288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x v="47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x v="148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x v="19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x v="31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x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x v="146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x v="51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x v="58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x v="5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x v="60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x v="133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x v="52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x v="201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x v="48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x v="289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x v="43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x v="44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x v="2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x v="5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x v="61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x v="29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x v="259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x v="202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x v="290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x v="29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x v="10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x v="12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x v="82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x v="8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x v="63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x v="80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x v="3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x v="24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x v="22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x v="202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x v="14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x v="41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x v="82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x v="133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x v="69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x v="78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x v="78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x v="222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x v="38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x v="291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x v="205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x v="41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x v="7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x v="78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x v="67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x v="29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x v="292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x v="237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x v="63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x v="184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x v="162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x v="55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x v="293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x v="76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x v="148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x v="294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x v="288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x v="31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x v="212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x v="45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x v="71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x v="72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x v="10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x v="75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x v="295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x v="20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x v="81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x v="296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x v="297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x v="206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x v="24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x v="45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x v="298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x v="9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x v="16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x v="38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x v="47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x v="3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x v="280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x v="129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x v="162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x v="0"/>
    <x v="182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x v="299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x v="81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x v="196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x v="265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x v="251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x v="287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x v="179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x v="25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x v="76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x v="300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x v="69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x v="10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x v="62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x v="201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x v="47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x v="5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x v="141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x v="196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x v="150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x v="71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x v="192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x v="69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x v="301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x v="116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x v="3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x v="81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x v="5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x v="8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x v="84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x v="79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x v="78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x v="29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x v="8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x v="62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x v="29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x v="29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x v="82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x v="78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x v="84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x v="29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x v="73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x v="8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x v="84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x v="84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x v="29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x v="25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x v="78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x v="78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x v="80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x v="8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x v="78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x v="81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x v="5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x v="78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x v="73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x v="202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x v="84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x v="84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x v="19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x v="22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x v="79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x v="29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x v="8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x v="78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x v="78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x v="78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x v="78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x v="78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x v="8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x v="78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x v="78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x v="29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x v="84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x v="78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x v="78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x v="29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x v="63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x v="8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x v="78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x v="78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x v="78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x v="78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x v="158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x v="3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x v="20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x v="1"/>
    <x v="302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x v="303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x v="290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x v="304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x v="305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x v="306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x v="75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x v="307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x v="22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x v="1"/>
    <x v="5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x v="88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x v="308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x v="309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x v="232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x v="310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x v="26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x v="311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x v="79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x v="29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x v="84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x v="78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x v="8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x v="8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x v="78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x v="79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x v="78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x v="10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x v="29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x v="84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x v="78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x v="202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x v="78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x v="78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x v="29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x v="8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x v="29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x v="41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x v="312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x v="313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x v="26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x v="314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x v="31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x v="68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x v="51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x v="263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x v="193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x v="316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x v="190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x v="317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x v="224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x v="282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x v="160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x v="318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x v="319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x v="163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x v="108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x v="15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x v="97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x v="320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x v="198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x v="33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x v="205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x v="321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x v="16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x v="322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x v="26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x v="323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x v="196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x v="32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x v="325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x v="232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x v="238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x v="326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x v="291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x v="67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x v="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x v="15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x v="84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x v="29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x v="29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x v="78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x v="29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x v="202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x v="78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x v="29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x v="79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x v="63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x v="78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x v="38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x v="78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x v="78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x v="78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x v="8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x v="29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x v="8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x v="29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x v="80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x v="29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x v="78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x v="84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x v="29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x v="29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x v="211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x v="62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x v="19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x v="0"/>
    <x v="78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x v="47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x v="80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x v="8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x v="8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x v="79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x v="2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x v="73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x v="84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x v="80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x v="84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x v="78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x v="29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x v="8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x v="29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x v="78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x v="8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x v="78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x v="29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x v="78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x v="78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x v="0"/>
    <x v="84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x v="297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x v="78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x v="8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x v="73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x v="63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x v="8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x v="78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x v="29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x v="78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x v="82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x v="6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x v="58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x v="209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x v="16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x v="3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x v="297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x v="242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x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x v="80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x v="300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x v="74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x v="202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x v="55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x v="99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x v="327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x v="328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x v="150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x v="74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x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x v="5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x v="7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x v="71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x v="59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x v="20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x v="201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x v="52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x v="44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x v="106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x v="141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x v="149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x v="182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x v="5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x v="6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x v="58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x v="7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x v="45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x v="41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x v="74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x v="10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x v="5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x v="55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x v="33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x v="7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x v="130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x v="73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x v="1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x v="67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x v="24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x v="75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x v="58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x v="9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x v="16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x v="129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x v="69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x v="53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x v="53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x v="170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x v="329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x v="43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x v="17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x v="2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x v="95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x v="58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x v="30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x v="251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x v="15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x v="141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x v="318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x v="47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x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x v="99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x v="72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x v="211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x v="116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x v="69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x v="288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x v="288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x v="72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x v="6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x v="20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x v="330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x v="78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x v="73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x v="2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x v="41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x v="29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x v="70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x v="63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x v="0"/>
    <x v="25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x v="202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x v="44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x v="41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x v="22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x v="29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x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x v="78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x v="19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x v="78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x v="80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x v="1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x v="84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x v="29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x v="84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x v="202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x v="78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x v="78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x v="82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x v="78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x v="80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x v="29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x v="84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x v="78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x v="29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x v="5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x v="84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x v="8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x v="14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x v="0"/>
    <x v="84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x v="8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x v="22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x v="78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x v="29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x v="8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x v="80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x v="82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x v="38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x v="29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x v="63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x v="78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x v="78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x v="78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x v="78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x v="78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x v="29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x v="84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x v="29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x v="41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x v="29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x v="29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x v="78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x v="47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x v="69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x v="85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x v="16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x v="30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x v="329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x v="180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x v="33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x v="132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x v="207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x v="42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x v="24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x v="2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x v="24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x v="80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x v="148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x v="25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x v="74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x v="72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x v="33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x v="8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x v="20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x v="115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x v="70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x v="27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x v="78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x v="70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x v="41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x v="19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x v="297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x v="20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x v="10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x v="10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x v="62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x v="20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x v="80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x v="73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x v="41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x v="44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x v="215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x v="5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x v="88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x v="333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x v="51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x v="52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x v="60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x v="5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x v="80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x v="80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x v="41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x v="80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x v="237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x v="84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x v="59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x v="75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x v="48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x v="205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x v="7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x v="79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x v="116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x v="7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x v="59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x v="11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x v="47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x v="259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x v="22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x v="22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x v="93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x v="82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x v="84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x v="55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x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x v="78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x v="205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x v="78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x v="79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x v="61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x v="78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x v="80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x v="22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x v="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x v="202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x v="51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x v="0"/>
    <x v="244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x v="133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x v="44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x v="93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x v="53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x v="51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x v="334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x v="25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x v="9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x v="20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x v="24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x v="202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x v="16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x v="209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x v="33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x v="43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x v="62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x v="244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x v="64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x v="179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x v="9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x v="10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x v="335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x v="44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x v="5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x v="22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x v="122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x v="55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x v="132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x v="25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x v="49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x v="277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x v="44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x v="19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x v="184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x v="6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x v="10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x v="78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x v="38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x v="84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x v="53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x v="84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x v="84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x v="29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x v="5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x v="78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x v="202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x v="1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x v="62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x v="84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x v="84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x v="8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x v="78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x v="78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x v="78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x v="84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x v="5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x v="16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x v="75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x v="58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x v="55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x v="217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x v="60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x v="22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x v="30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x v="3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x v="33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x v="148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x v="55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x v="43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x v="9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x v="5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x v="62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x v="275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x v="64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x v="288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x v="241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x v="20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x v="8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x v="14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x v="84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x v="80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x v="221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x v="80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x v="80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x v="44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x v="168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x v="29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x v="288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x v="55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x v="84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x v="80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x v="79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x v="16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x v="82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x v="22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x v="217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x v="44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x v="31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x v="62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x v="51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x v="47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x v="329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0"/>
    <x v="202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x v="69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x v="11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x v="55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x v="133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x v="144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x v="238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x v="99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x v="133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x v="108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x v="60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x v="229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x v="93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x v="162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x v="337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x v="1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x v="33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x v="33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x v="34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x v="16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x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x v="341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x v="342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x v="343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x v="34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x v="345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x v="206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x v="119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x v="126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x v="346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x v="347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x v="348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x v="349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x v="51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x v="350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x v="351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x v="242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x v="352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x v="27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x v="35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x v="316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x v="354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x v="355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x v="356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x v="357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x v="146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x v="358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x v="359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x v="35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x v="360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x v="36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x v="362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x v="36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x v="364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x v="8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x v="78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x v="38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x v="63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x v="80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x v="29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x v="33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x v="0"/>
    <x v="29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x v="29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x v="81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x v="8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x v="84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x v="78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x v="78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x v="8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x v="78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x v="78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x v="8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x v="63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x v="20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x v="365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x v="366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x v="5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x v="178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x v="277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x v="175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x v="89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x v="14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x v="367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x v="368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x v="369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x v="275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x v="370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x v="371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x v="37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x v="373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x v="374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x v="375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x v="376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x v="259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x v="1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x v="166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x v="377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x v="217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x v="378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x v="379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x v="380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x v="1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x v="225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x v="381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x v="27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x v="382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x v="150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x v="27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x v="383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x v="384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x v="385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x v="386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x v="16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x v="197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x v="148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x v="205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x v="189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x v="387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x v="40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x v="3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x v="388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x v="389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x v="390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x v="203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x v="391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x v="392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x v="212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x v="393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x v="2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x v="39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x v="395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x v="396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x v="269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x v="397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x v="2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x v="398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x v="72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x v="399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x v="400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x v="71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x v="73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x v="88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x v="40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x v="401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x v="402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x v="403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x v="404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x v="8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x v="405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x v="406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x v="101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x v="53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x v="4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x v="133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x v="16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x v="44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x v="20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x v="67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x v="1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x v="2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x v="20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x v="11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x v="95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x v="322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x v="33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x v="16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x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x v="250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x v="19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x v="25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x v="44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x v="58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x v="0"/>
    <x v="287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x v="74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x v="3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x v="44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x v="248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x v="7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x v="221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x v="3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x v="6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x v="277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x v="244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x v="44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x v="70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x v="202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x v="329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x v="206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x v="17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x v="297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x v="2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x v="5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x v="19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x v="50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x v="73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x v="8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x v="81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x v="81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x v="74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x v="84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x v="163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x v="29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x v="8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x v="80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x v="8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x v="221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x v="8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x v="8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x v="19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x v="80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x v="408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x v="8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x v="6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x v="202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x v="78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x v="8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x v="81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x v="5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x v="30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x v="29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0"/>
    <x v="16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x v="84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x v="78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x v="0"/>
    <x v="80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x v="79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x v="80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x v="80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x v="84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x v="81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x v="1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x v="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x v="409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x v="84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x v="38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x v="62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x v="6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x v="3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x v="1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x v="2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x v="58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x v="22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x v="158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x v="63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x v="10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x v="5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x v="62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x v="24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x v="287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x v="55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x v="26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x v="44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x v="410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x v="64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x v="76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x v="28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x v="289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x v="411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x v="161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x v="412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x v="413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x v="414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x v="415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x v="106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x v="416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x v="20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x v="417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x v="418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x v="419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x v="248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x v="302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x v="42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x v="42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x v="140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x v="40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x v="33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x v="422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x v="133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x v="196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x v="74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x v="69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x v="63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x v="5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x v="41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x v="250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x v="148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x v="252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x v="29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x v="5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x v="51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x v="25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x v="82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x v="88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x v="10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x v="50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x v="423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x v="209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x v="61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x v="228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x v="42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x v="306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x v="425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x v="296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x v="380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x v="156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x v="426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x v="427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x v="428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x v="33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x v="206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x v="34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x v="429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x v="1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x v="374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x v="93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x v="430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x v="431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x v="432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x v="126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x v="433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x v="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x v="434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x v="130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x v="387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x v="435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x v="436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x v="437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x v="87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x v="438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x v="197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x v="133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x v="3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x v="242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x v="190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x v="87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x v="439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x v="33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x v="65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x v="440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x v="5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x v="441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x v="442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x v="441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x v="443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x v="444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x v="445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x v="446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x v="206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x v="221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x v="1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x v="11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x v="44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x v="33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x v="58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x v="436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x v="202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x v="8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x v="53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x v="211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x v="1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x v="25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x v="448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x v="20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x v="20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x v="60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x v="68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x v="67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x v="74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x v="300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x v="69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x v="108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x v="10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x v="449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x v="25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x v="63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x v="263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x v="268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x v="27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x v="116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x v="15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x v="196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x v="11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x v="450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x v="329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x v="451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x v="201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x v="1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x v="328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x v="133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x v="31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x v="452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x v="19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x v="430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x v="99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x v="30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x v="31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x v="80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x v="80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x v="42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x v="63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x v="29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x v="453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x v="416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x v="207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x v="430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x v="454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x v="455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x v="225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x v="85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x v="170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x v="456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x v="122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x v="252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x v="457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x v="458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x v="78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x v="78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x v="29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x v="29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x v="78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x v="8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x v="29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x v="81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x v="78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x v="78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x v="63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x v="78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x v="78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x v="29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x v="84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x v="78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x v="78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x v="78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x v="8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x v="29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x v="78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x v="84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x v="78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x v="78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x v="78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x v="74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x v="25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x v="84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x v="78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x v="80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x v="78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x v="79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x v="29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x v="29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x v="78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x v="80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x v="78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x v="78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x v="78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x v="8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x v="63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x v="84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x v="8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x v="22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x v="63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x v="78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x v="8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x v="22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x v="29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x v="78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x v="29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x v="78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x v="29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x v="84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x v="78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x v="29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x v="78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x v="78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x v="78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x v="78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x v="82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x v="29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x v="8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x v="78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x v="9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x v="38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x v="51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x v="84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x v="79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x v="78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x v="8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x v="78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x v="8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x v="62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x v="79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x v="29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x v="78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x v="0"/>
    <x v="81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x v="78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x v="17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x v="29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x v="29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x v="29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x v="82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x v="29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x v="78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x v="29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x v="29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x v="80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x v="84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x v="84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x v="84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x v="78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x v="84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x v="80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x v="84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x v="78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x v="29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x v="78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x v="84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x v="280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x v="459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x v="409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x v="42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x v="248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x v="112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x v="152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x v="82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x v="148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x v="33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x v="153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x v="41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x v="85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x v="208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x v="38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x v="85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x v="20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x v="144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x v="460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x v="32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x v="48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x v="248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x v="11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x v="68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x v="53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x v="47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x v="68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x v="6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x v="5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x v="17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x v="5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x v="201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x v="5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x v="44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x v="75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x v="16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x v="14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x v="1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x v="38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x v="22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x v="1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x v="20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x v="10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x v="24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x v="14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x v="209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x v="44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x v="71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x v="11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x v="38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x v="73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x v="74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x v="461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x v="70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x v="288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x v="73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x v="6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x v="9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x v="203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x v="60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x v="63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x v="81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x v="78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x v="78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x v="78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x v="84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x v="78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x v="78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x v="33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x v="84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x v="78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x v="78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x v="78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x v="80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x v="8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x v="78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x v="51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x v="78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x v="80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x v="78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x v="46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x v="74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x v="55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x v="68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x v="144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x v="51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x v="26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x v="75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0"/>
    <x v="88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x v="53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x v="42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x v="65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x v="327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x v="25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x v="0"/>
    <x v="76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x v="80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x v="202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x v="333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x v="211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x v="74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x v="287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x v="62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x v="62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x v="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x v="42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x v="71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x v="179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x v="7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x v="7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x v="3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x v="6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x v="59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x v="65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x v="85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x v="2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x v="69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x v="17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x v="59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x v="20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x v="64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x v="78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x v="8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x v="78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x v="78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x v="29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x v="78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x v="84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x v="29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x v="84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x v="84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x v="80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x v="78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x v="78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x v="78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x v="78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x v="78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x v="78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x v="78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x v="8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x v="84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x v="202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x v="29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x v="81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x v="78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x v="29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x v="29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x v="79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x v="22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x v="29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x v="78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x v="84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x v="29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x v="78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x v="29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x v="10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x v="74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x v="63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x v="25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x v="81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x v="209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x v="299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x v="463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x v="133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x v="306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x v="464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x v="46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x v="367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x v="466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x v="467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x v="468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x v="469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x v="32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x v="33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x v="61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x v="250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x v="146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x v="180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x v="99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x v="28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x v="470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x v="471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x v="142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x v="95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x v="472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x v="47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x v="133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x v="43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x v="64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x v="61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x v="75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x v="172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x v="288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x v="473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x v="20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x v="87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x v="133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x v="55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x v="25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x v="72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x v="50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x v="29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x v="78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x v="474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x v="47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x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x v="47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x v="8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x v="79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x v="8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x v="81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x v="5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x v="202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x v="16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x v="79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x v="0"/>
    <x v="68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x v="215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x v="211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x v="80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x v="0"/>
    <x v="73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x v="81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x v="65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x v="144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x v="6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x v="201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x v="67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x v="190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x v="59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x v="33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x v="202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x v="65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x v="87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x v="5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x v="3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x v="199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x v="60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x v="82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x v="74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x v="84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x v="8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x v="0"/>
    <x v="80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x v="84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x v="9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x v="8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x v="80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x v="29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x v="78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x v="78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x v="25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x v="29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x v="115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x v="84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x v="29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x v="8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x v="29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x v="8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x v="44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x v="47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x v="84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x v="78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x v="80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x v="67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x v="55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x v="43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x v="63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x v="22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x v="40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x v="476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x v="477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x v="47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x v="479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x v="196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x v="235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x v="48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x v="120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x v="48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x v="482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x v="166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x v="265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x v="50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x v="210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x v="314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x v="333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x v="282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x v="483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x v="116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x v="442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x v="484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x v="413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x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x v="345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x v="7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x v="9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x v="46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x v="430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x v="485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x v="6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x v="231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x v="41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x v="277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x v="5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x v="80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x v="59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x v="78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x v="19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x v="72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x v="10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x v="80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x v="80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x v="84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x v="78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x v="78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x v="25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x v="22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x v="78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x v="41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x v="51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x v="84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x v="79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x v="84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x v="78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x v="80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x v="29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x v="8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x v="80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x v="78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x v="80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x v="8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x v="69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x v="84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x v="51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x v="78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x v="78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x v="29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x v="62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x v="84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x v="17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x v="29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x v="41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x v="29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x v="78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x v="33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x v="59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x v="42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x v="52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x v="136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x v="142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x v="44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x v="9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x v="5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x v="3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x v="33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x v="5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x v="196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x v="8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x v="9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x v="64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x v="225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x v="237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x v="208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x v="162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x v="62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x v="24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x v="26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x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x v="59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x v="88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x v="251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x v="50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x v="64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x v="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x v="52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x v="1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x v="93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x v="31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x v="25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x v="3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x v="51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x v="33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x v="201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x v="9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x v="2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x v="225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x v="25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x v="41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x v="13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x v="10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x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x v="174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x v="88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x v="202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x v="47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x v="1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x v="0"/>
    <x v="2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x v="64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x v="251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x v="202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x v="64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x v="241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x v="162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x v="46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x v="29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x v="78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x v="78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x v="29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x v="70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x v="78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x v="78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x v="8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x v="29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x v="62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x v="78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x v="79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x v="78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x v="25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x v="81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x v="79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x v="41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x v="78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x v="29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x v="82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x v="8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x v="8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x v="29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x v="8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x v="78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x v="84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x v="73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x v="65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x v="81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x v="82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x v="62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x v="78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x v="22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x v="8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x v="8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x v="78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x v="79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x v="80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x v="29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x v="60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x v="78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x v="80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x v="81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x v="80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x v="81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x v="29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x v="29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x v="78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x v="25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x v="8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x v="73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x v="5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x v="84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x v="78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x v="80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x v="8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x v="8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x v="8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x v="78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x v="63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x v="84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x v="29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x v="80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x v="80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x v="5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x v="63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x v="84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x v="81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x v="29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x v="29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x v="25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x v="55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x v="84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x v="29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x v="8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x v="63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x v="82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x v="9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x v="79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x v="62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x v="8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x v="79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x v="73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x v="206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x v="473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x v="133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x v="64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x v="5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x v="58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x v="95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x v="82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x v="44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x v="241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x v="7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x v="70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x v="69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x v="16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x v="58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x v="20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x v="51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x v="29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x v="91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x v="78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x v="29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x v="78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x v="84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x v="62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x v="82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x v="84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x v="78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x v="6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x v="22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x v="8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x v="78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x v="202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x v="9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x v="8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x v="78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x v="78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x v="78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x v="52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x v="9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x v="15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x v="193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x v="70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x v="130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x v="26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x v="5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x v="5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x v="110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x v="68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x v="5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x v="51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x v="45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x v="116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x v="25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x v="209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x v="38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x v="67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x v="5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x v="174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x v="211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x v="486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x v="423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x v="112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x v="6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x v="236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x v="33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0"/>
    <x v="487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x v="74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x v="251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x v="31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x v="19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x v="211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x v="437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x v="413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x v="248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x v="488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x v="9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x v="22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x v="489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x v="201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x v="5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x v="490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x v="115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x v="174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0"/>
    <x v="9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x v="55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x v="130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x v="41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x v="20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x v="16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x v="329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x v="491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x v="244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x v="17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x v="180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x v="14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x v="334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x v="209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x v="27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x v="95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x v="79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x v="0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x v="108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x v="20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x v="492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x v="221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x v="493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x v="14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x v="60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x v="20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x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x v="494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x v="495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x v="313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x v="58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x v="74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x v="163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x v="288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x v="1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x v="7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x v="130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x v="239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x v="31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x v="6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x v="9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x v="5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x v="241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x v="82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x v="2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x v="84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x v="8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x v="78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x v="29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x v="78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x v="78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x v="8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x v="202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x v="79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x v="0"/>
    <x v="78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x v="85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x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x v="250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x v="84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x v="41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x v="29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x v="84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x v="63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x v="38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x v="2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x v="84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x v="63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x v="8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x v="9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x v="133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x v="84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x v="8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x v="74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x v="63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x v="81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x v="78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x v="8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x v="79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x v="82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x v="8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x v="84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x v="8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x v="43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x v="82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x v="82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x v="64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x v="5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x v="29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x v="29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x v="25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x v="288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x v="74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x v="81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x v="62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x v="8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x v="24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x v="84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x v="81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x v="162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x v="80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x v="60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x v="84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x v="229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x v="29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x v="88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x v="82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x v="7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x v="78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x v="29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x v="73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x v="29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x v="84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x v="29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x v="73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x v="29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x v="0"/>
    <x v="84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x v="493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x v="80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x v="0"/>
    <x v="78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x v="5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x v="78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x v="2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x v="29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x v="80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x v="8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x v="29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x v="38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x v="8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x v="63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x v="19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x v="29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x v="78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x v="79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x v="80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x v="22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x v="8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x v="78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x v="209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x v="78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x v="8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x v="496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x v="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x v="20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x v="201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x v="69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x v="85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x v="198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x v="252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x v="177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x v="30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x v="14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x v="50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x v="47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x v="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x v="142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x v="287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x v="250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x v="26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x v="64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x v="497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x v="16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x v="42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x v="141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x v="26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x v="2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x v="60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x v="142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x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x v="65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x v="16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x v="13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x v="76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x v="95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x v="43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x v="41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x v="299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x v="32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x v="67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x v="5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x v="16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x v="138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x v="82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x v="10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x v="78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x v="80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x v="22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x v="5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x v="78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x v="70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x v="79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x v="80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x v="8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x v="28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x v="29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x v="84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x v="20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x v="79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x v="78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x v="8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x v="78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x v="17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x v="141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x v="334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x v="65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x v="498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x v="225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x v="5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x v="248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x v="179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x v="2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x v="201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x v="192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x v="46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x v="211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x v="116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x v="87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x v="142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x v="499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x v="70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x v="64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x v="209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x v="7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x v="91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x v="7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x v="33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x v="55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x v="42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x v="248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x v="33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x v="238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x v="314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x v="1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x v="201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x v="69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x v="15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x v="275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x v="26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x v="50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x v="50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x v="189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x v="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x v="452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x v="106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x v="496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x v="9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x v="133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x v="248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x v="153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x v="59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x v="282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x v="14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x v="11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x v="174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x v="196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x v="72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x v="179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x v="32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x v="72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x v="287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x v="430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x v="449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x v="288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x v="16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x v="209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x v="13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x v="108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x v="64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x v="172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x v="8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x v="61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x v="61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x v="69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x v="287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x v="209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x v="5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x v="186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x v="5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x v="41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x v="0"/>
    <x v="75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x v="259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x v="69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x v="44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x v="20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x v="250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x v="25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x v="41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x v="110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x v="5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x v="74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x v="5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x v="3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x v="250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x v="287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x v="106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x v="16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x v="0"/>
    <x v="133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x v="2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x v="489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x v="9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x v="241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x v="9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x v="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x v="162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x v="162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x v="43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x v="14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x v="60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x v="6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x v="30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x v="207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x v="59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x v="58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x v="38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x v="44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x v="41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x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x v="72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x v="73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x v="41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x v="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x v="51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x v="82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x v="55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x v="50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x v="71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x v="1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x v="112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x v="67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x v="287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x v="82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x v="69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x v="300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x v="5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x v="44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x v="33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x v="76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x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x v="244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x v="62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x v="59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x v="19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x v="1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x v="25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x v="13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x v="241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x v="16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x v="3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x v="16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x v="41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x v="74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x v="64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x v="37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x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x v="250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x v="32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x v="9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x v="55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x v="250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x v="8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x v="59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x v="209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x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x v="241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x v="55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x v="82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x v="74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x v="209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x v="47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x v="5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x v="10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x v="99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x v="64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x v="44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x v="33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x v="53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x v="67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x v="209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x v="31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x v="41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x v="14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x v="2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x v="43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x v="95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x v="19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x v="59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x v="8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x v="3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x v="74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x v="44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x v="33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x v="5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x v="71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x v="67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x v="268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x v="3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x v="111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x v="5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x v="8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x v="5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x v="110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x v="85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x v="59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x v="64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x v="244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x v="76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x v="55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x v="25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x v="3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x v="82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x v="209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x v="43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x v="6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x v="67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x v="69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x v="15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x v="67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x v="73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x v="88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x v="201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x v="45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x v="60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x v="13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x v="8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x v="250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x v="64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x v="288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x v="26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x v="129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x v="10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x v="7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x v="17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x v="25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x v="59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x v="141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x v="68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x v="22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x v="43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x v="9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x v="162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x v="20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x v="25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x v="43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x v="9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x v="70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x v="38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x v="7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x v="25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x v="64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x v="50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x v="38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x v="16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x v="74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x v="17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x v="10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x v="8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x v="5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x v="229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x v="251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x v="17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x v="42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x v="0"/>
    <x v="5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x v="5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x v="287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x v="82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x v="209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x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x v="51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x v="70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x v="5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x v="79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x v="70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x v="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x v="6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x v="62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x v="1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x v="144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x v="182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x v="3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x v="209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x v="6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x v="3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x v="60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x v="250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x v="74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x v="73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x v="2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x v="60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x v="62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x v="250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x v="76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x v="72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x v="288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x v="2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x v="288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x v="288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x v="162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x v="44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x v="22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x v="70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x v="60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x v="250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x v="41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x v="51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x v="41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x v="10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x v="5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x v="3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x v="73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x v="67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x v="202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x v="62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x v="51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x v="33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x v="64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x v="62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x v="69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x v="144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x v="142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x v="63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x v="69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x v="48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x v="7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x v="59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x v="19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x v="55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x v="74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x v="22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x v="386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x v="67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x v="5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x v="33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x v="1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x v="62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x v="22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x v="58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x v="268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x v="60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x v="5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x v="22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x v="10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x v="22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x v="62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x v="288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x v="31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x v="20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x v="9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x v="201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x v="28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x v="25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x v="9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x v="501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x v="19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x v="5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x v="142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x v="241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x v="162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x v="20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x v="5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x v="8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x v="44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x v="14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x v="10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x v="14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x v="55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x v="20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x v="82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x v="76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x v="43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x v="33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x v="81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x v="74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x v="7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x v="25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x v="74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x v="43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x v="72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x v="5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x v="300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x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x v="241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x v="33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x v="202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x v="95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x v="196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x v="59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x v="2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x v="68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x v="17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x v="95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x v="41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x v="51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x v="74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x v="5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x v="80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x v="28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x v="72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x v="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x v="50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x v="41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x v="31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x v="9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x v="74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x v="64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x v="162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x v="13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x v="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x v="9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x v="26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x v="250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x v="43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x v="13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x v="6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x v="5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x v="438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x v="16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x v="64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x v="69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x v="70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x v="76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x v="53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x v="60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x v="78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x v="84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x v="29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x v="211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x v="29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x v="162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x v="59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x v="73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x v="78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x v="25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x v="84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x v="29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x v="8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x v="78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x v="84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x v="78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x v="8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x v="29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x v="22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x v="84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x v="196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x v="22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x v="5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x v="82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x v="5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x v="51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x v="44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x v="1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x v="67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x v="9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x v="9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x v="62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x v="19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x v="17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x v="244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x v="82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x v="10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x v="25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x v="44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x v="6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x v="33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x v="5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x v="8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x v="244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x v="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x v="229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x v="162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x v="8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x v="38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x v="473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x v="162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x v="209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x v="69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x v="59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x v="85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x v="3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x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x v="149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x v="79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x v="20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x v="70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x v="95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x v="162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x v="220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x v="5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x v="25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x v="65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x v="51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x v="76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x v="209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x v="327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x v="244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x v="59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x v="70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x v="64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x v="209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x v="74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x v="2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x v="62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x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x v="70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x v="2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x v="74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x v="64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x v="201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x v="10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x v="174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x v="74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x v="5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x v="62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x v="67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x v="80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x v="244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x v="3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x v="2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x v="287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x v="30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x v="41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x v="67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x v="51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x v="162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x v="81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x v="29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x v="8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x v="80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x v="78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x v="63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x v="84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x v="29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x v="80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x v="79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x v="22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x v="25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x v="78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x v="80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x v="78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x v="78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x v="29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x v="29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x v="29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x v="47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x v="63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x v="33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x v="202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x v="41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x v="209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x v="74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x v="33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x v="5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x v="133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x v="55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x v="106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x v="110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x v="8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x v="33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x v="99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x v="74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x v="329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x v="93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x v="6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x v="6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x v="41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x v="9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x v="44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x v="51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x v="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x v="20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x v="25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x v="225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x v="211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x v="17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x v="248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x v="209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x v="47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x v="74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x v="5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x v="73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x v="209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x v="26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x v="73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x v="29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x v="80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x v="78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x v="78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x v="84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x v="5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x v="29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x v="84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x v="29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x v="7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x v="81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x v="80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x v="38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x v="82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x v="78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x v="244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x v="78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x v="84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x v="29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x v="82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x v="5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x v="44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x v="55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x v="10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x v="202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x v="74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x v="69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x v="9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x v="7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x v="9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x v="73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x v="55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x v="9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x v="67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x v="88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x v="14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x v="63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x v="72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x v="55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x v="71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x v="33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x v="22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x v="8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x v="82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x v="82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x v="9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x v="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x v="22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x v="25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x v="5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x v="61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x v="58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x v="8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x v="69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x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x v="10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x v="133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x v="8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x v="22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x v="82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x v="68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x v="33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x v="80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x v="5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x v="84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x v="84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x v="9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x v="29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x v="29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x v="80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x v="29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x v="29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x v="62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x v="0"/>
    <x v="29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x v="29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x v="78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x v="8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x v="25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x v="84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x v="81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x v="0"/>
    <x v="29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x v="41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x v="73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x v="8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x v="78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x v="78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x v="78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x v="78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x v="67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x v="25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x v="29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x v="78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x v="5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x v="29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x v="78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x v="78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x v="78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x v="78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x v="0"/>
    <x v="78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x v="84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x v="25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x v="82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x v="22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x v="63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x v="78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x v="87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x v="202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x v="29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x v="80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x v="73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x v="38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x v="84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x v="81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x v="29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x v="162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x v="78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x v="84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x v="63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x v="38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x v="80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x v="80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x v="80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x v="8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x v="17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x v="29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x v="63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x v="74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x v="29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x v="78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x v="29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x v="8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x v="8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x v="8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x v="78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x v="79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x v="5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x v="244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x v="8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x v="29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x v="84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x v="63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x v="25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x v="78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x v="78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x v="29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x v="8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x v="8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x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x v="78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x v="73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x v="81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x v="29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x v="84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x v="84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x v="78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x v="62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x v="78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x v="29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x v="81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x v="84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x v="78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x v="58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x v="29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x v="29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x v="29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x v="78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x v="78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x v="22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x v="78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x v="29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x v="38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x v="8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x v="80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x v="84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x v="8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x v="78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x v="8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x v="80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x v="84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x v="73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x v="202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x v="79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x v="84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x v="79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x v="22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x v="7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x v="202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x v="78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x v="73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x v="79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x v="22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x v="79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x v="63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x v="63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x v="81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x v="67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x v="73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x v="10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x v="62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x v="62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x v="80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x v="78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x v="8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x v="29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x v="82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x v="29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x v="29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x v="80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x v="5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x v="78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x v="8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x v="25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x v="0"/>
    <x v="29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x v="25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x v="80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x v="84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x v="0"/>
    <x v="29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x v="84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x v="29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x v="29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x v="80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x v="8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x v="44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x v="80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x v="78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x v="84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x v="78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x v="29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x v="63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x v="84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x v="80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x v="80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x v="8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x v="84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x v="438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x v="78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x v="29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x v="80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x v="78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x v="63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x v="202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x v="78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x v="79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x v="78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x v="63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x v="225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x v="84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x v="20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x v="5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x v="84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x v="80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x v="81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x v="84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x v="84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x v="8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x v="78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x v="80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x v="29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x v="8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x v="80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x v="110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x v="29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x v="29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x v="78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x v="62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x v="84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x v="78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x v="64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x v="82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x v="79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x v="80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x v="63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x v="81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x v="78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x v="8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x v="82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x v="79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x v="80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x v="29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x v="5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x v="29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x v="62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x v="79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x v="78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x v="84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x v="84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x v="64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x v="62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x v="78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x v="79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x v="78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x v="29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x v="78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x v="8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x v="84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x v="79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x v="29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x v="29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x v="81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x v="0"/>
    <x v="78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x v="8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x v="22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x v="8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x v="22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x v="29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x v="80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x v="22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x v="29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x v="81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x v="78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x v="78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x v="29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x v="78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x v="78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x v="79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x v="79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x v="25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x v="79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x v="51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x v="80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x v="29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x v="78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x v="79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x v="79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x v="29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x v="83"/>
    <b v="0"/>
    <s v="theater/plays"/>
    <n v="0"/>
    <n v="1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461"/>
    <n v="1741"/>
    <m/>
    <x v="0"/>
    <x v="0"/>
    <n v="0.79064486830154401"/>
    <m/>
  </r>
  <r>
    <x v="1"/>
    <n v="1425"/>
    <n v="1187"/>
    <m/>
    <x v="1"/>
    <x v="1"/>
    <n v="0.45444104134762636"/>
    <m/>
  </r>
  <r>
    <x v="2"/>
    <n v="722"/>
    <n v="455"/>
    <m/>
    <x v="2"/>
    <x v="2"/>
    <n v="0.38657604078164826"/>
    <m/>
  </r>
  <r>
    <x v="3"/>
    <n v="361"/>
    <n v="203"/>
    <m/>
    <x v="3"/>
    <x v="3"/>
    <n v="0.35992907801418439"/>
    <m/>
  </r>
  <r>
    <x v="4"/>
    <n v="205"/>
    <n v="111"/>
    <m/>
    <x v="4"/>
    <x v="4"/>
    <n v="0.35126582278481011"/>
    <m/>
  </r>
  <r>
    <x v="5"/>
    <n v="149"/>
    <n v="75"/>
    <m/>
    <x v="5"/>
    <x v="5"/>
    <n v="0.33482142857142855"/>
    <m/>
  </r>
  <r>
    <x v="6"/>
    <n v="729"/>
    <n v="322"/>
    <m/>
    <x v="6"/>
    <x v="6"/>
    <n v="0.30637488106565175"/>
    <m/>
  </r>
  <r>
    <x v="7"/>
    <n v="84"/>
    <n v="52"/>
    <m/>
    <x v="7"/>
    <x v="7"/>
    <n v="0.38235294117647056"/>
    <m/>
  </r>
  <r>
    <x v="8"/>
    <n v="55"/>
    <n v="27"/>
    <m/>
    <x v="8"/>
    <x v="8"/>
    <n v="0.32926829268292684"/>
    <m/>
  </r>
  <r>
    <x v="9"/>
    <n v="44"/>
    <n v="26"/>
    <m/>
    <x v="9"/>
    <x v="9"/>
    <n v="0.37142857142857144"/>
    <m/>
  </r>
  <r>
    <x v="10"/>
    <n v="21"/>
    <n v="18"/>
    <m/>
    <x v="10"/>
    <x v="10"/>
    <n v="0.46153846153846156"/>
    <m/>
  </r>
  <r>
    <x v="11"/>
    <n v="339"/>
    <n v="163"/>
    <m/>
    <x v="11"/>
    <x v="11"/>
    <n v="0.324701195219123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3E550-0CE8-43C0-843D-E1468594A47E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1F604-C35F-467A-AE2D-185C387AF8F9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K1:M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>
      <items count="13">
        <item x="10"/>
        <item x="9"/>
        <item x="8"/>
        <item x="7"/>
        <item x="5"/>
        <item x="4"/>
        <item x="11"/>
        <item x="3"/>
        <item x="6"/>
        <item x="2"/>
        <item x="0"/>
        <item x="1"/>
        <item t="default"/>
      </items>
    </pivotField>
    <pivotField dataField="1" numFmtId="10" showAll="0">
      <items count="13">
        <item x="0"/>
        <item x="10"/>
        <item x="1"/>
        <item x="2"/>
        <item x="7"/>
        <item x="9"/>
        <item x="3"/>
        <item x="4"/>
        <item x="5"/>
        <item x="8"/>
        <item x="11"/>
        <item x="6"/>
        <item t="default"/>
      </items>
    </pivotField>
    <pivotField dataField="1" numFmtId="10"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ercentage Successful" fld="5" baseField="0" baseItem="0"/>
    <dataField name="Sum of Percentage Failed" fld="6" baseField="0" baseItem="0"/>
  </dataFields>
  <chartFormats count="2">
    <chartFormat chart="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8C095-1E7E-4720-9965-244131F710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7F021-C6BD-4882-8C39-55F18547CCD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67DF3-1DE8-4011-AD53-7C6855C33C7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1" zoomScale="80" zoomScaleNormal="80" workbookViewId="0">
      <pane ySplit="1" topLeftCell="A4103" activePane="bottomLeft" state="frozen"/>
      <selection activeCell="B1" sqref="B1"/>
      <selection pane="bottomLeft" activeCell="B3823" sqref="A1:U411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85546875" customWidth="1"/>
    <col min="16" max="16" width="21.7109375" customWidth="1"/>
    <col min="17" max="17" width="41.140625" customWidth="1"/>
    <col min="18" max="18" width="17.85546875" customWidth="1"/>
    <col min="19" max="19" width="35.140625" customWidth="1"/>
    <col min="20" max="20" width="33.8554687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2861-17C2-4168-9E59-6B675AC6A5AA}">
  <dimension ref="A1:E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F8F1-E756-44D7-9633-C77CDCD44C75}">
  <dimension ref="A1:M14"/>
  <sheetViews>
    <sheetView tabSelected="1" workbookViewId="0">
      <selection activeCell="B3" sqref="B3"/>
    </sheetView>
  </sheetViews>
  <sheetFormatPr defaultRowHeight="15" x14ac:dyDescent="0.25"/>
  <cols>
    <col min="1" max="1" width="22.42578125" customWidth="1"/>
    <col min="2" max="2" width="12.5703125" customWidth="1"/>
    <col min="3" max="3" width="9" customWidth="1"/>
    <col min="6" max="6" width="11.85546875" customWidth="1"/>
    <col min="7" max="7" width="11.140625" customWidth="1"/>
    <col min="8" max="8" width="13" customWidth="1"/>
    <col min="11" max="11" width="18.140625" bestFit="1" customWidth="1"/>
    <col min="12" max="12" width="27.7109375" bestFit="1" customWidth="1"/>
    <col min="13" max="14" width="23.85546875" bestFit="1" customWidth="1"/>
    <col min="15" max="15" width="3" bestFit="1" customWidth="1"/>
    <col min="16" max="20" width="4" bestFit="1" customWidth="1"/>
    <col min="21" max="24" width="5" bestFit="1" customWidth="1"/>
    <col min="25" max="25" width="11.28515625" bestFit="1" customWidth="1"/>
    <col min="26" max="36" width="12" bestFit="1" customWidth="1"/>
    <col min="37" max="37" width="32.7109375" bestFit="1" customWidth="1"/>
    <col min="38" max="38" width="28.85546875" bestFit="1" customWidth="1"/>
  </cols>
  <sheetData>
    <row r="1" spans="1:13" ht="60" x14ac:dyDescent="0.25">
      <c r="A1" s="17" t="s">
        <v>8383</v>
      </c>
      <c r="B1" s="3" t="s">
        <v>8384</v>
      </c>
      <c r="C1" s="3" t="s">
        <v>8385</v>
      </c>
      <c r="D1" s="3" t="s">
        <v>8390</v>
      </c>
      <c r="E1" s="3" t="s">
        <v>8386</v>
      </c>
      <c r="F1" s="3" t="s">
        <v>8387</v>
      </c>
      <c r="G1" s="3" t="s">
        <v>8388</v>
      </c>
      <c r="H1" s="3" t="s">
        <v>8389</v>
      </c>
      <c r="I1" s="3"/>
      <c r="K1" s="12" t="s">
        <v>8362</v>
      </c>
      <c r="L1" t="s">
        <v>8403</v>
      </c>
      <c r="M1" t="s">
        <v>8404</v>
      </c>
    </row>
    <row r="2" spans="1:13" x14ac:dyDescent="0.25">
      <c r="A2" s="17" t="s">
        <v>8405</v>
      </c>
      <c r="B2" s="3">
        <f>COUNTIFS(Kickstarter!D:D, "&lt;1000")</f>
        <v>461</v>
      </c>
      <c r="C2" s="3">
        <f>COUNTIFS(Kickstarter!E:E, "&lt;1000")</f>
        <v>1741</v>
      </c>
      <c r="D2" s="3">
        <v>0</v>
      </c>
      <c r="E2" s="3">
        <f>SUM(B2,C2)</f>
        <v>2202</v>
      </c>
      <c r="F2" s="18">
        <f>B2/E2</f>
        <v>0.20935513169845596</v>
      </c>
      <c r="G2" s="18">
        <f>C2/E2</f>
        <v>0.79064486830154401</v>
      </c>
      <c r="H2" s="19">
        <v>0</v>
      </c>
      <c r="I2" s="3"/>
      <c r="K2" s="13" t="s">
        <v>8391</v>
      </c>
      <c r="L2" s="14">
        <v>0.20935513169845596</v>
      </c>
      <c r="M2" s="14">
        <v>0.79064486830154401</v>
      </c>
    </row>
    <row r="3" spans="1:13" x14ac:dyDescent="0.25">
      <c r="A3" s="17" t="s">
        <v>8392</v>
      </c>
      <c r="B3">
        <f>COUNTIFS(Kickstarter!D:D, "&gt;=1000", Kickstarter!D:D, "&lt;=4999")</f>
        <v>1425</v>
      </c>
      <c r="C3">
        <f>COUNTIFS(Kickstarter!E:E, "&gt;=1000", Kickstarter!E:E, "&lt;=4999")</f>
        <v>1187</v>
      </c>
      <c r="D3" s="3">
        <v>0</v>
      </c>
      <c r="E3" s="3">
        <f t="shared" ref="E3:E13" si="0">SUM(B3,C3)</f>
        <v>2612</v>
      </c>
      <c r="F3" s="18">
        <f t="shared" ref="F3:F13" si="1">B3/E3</f>
        <v>0.54555895865237369</v>
      </c>
      <c r="G3" s="18">
        <f t="shared" ref="G3:G13" si="2">C3/E3</f>
        <v>0.45444104134762636</v>
      </c>
      <c r="H3" s="19">
        <v>0</v>
      </c>
      <c r="K3" s="13" t="s">
        <v>8392</v>
      </c>
      <c r="L3" s="14">
        <v>0.54555895865237369</v>
      </c>
      <c r="M3" s="14">
        <v>0.45444104134762636</v>
      </c>
    </row>
    <row r="4" spans="1:13" x14ac:dyDescent="0.25">
      <c r="A4" s="17" t="s">
        <v>8393</v>
      </c>
      <c r="B4">
        <f>COUNTIFS(Kickstarter!D:D, "&gt;=5000", Kickstarter!D:D, "&lt;=9999")</f>
        <v>722</v>
      </c>
      <c r="C4">
        <f>COUNTIFS(Kickstarter!E:E, "&gt;=5000", Kickstarter!E:E, "&lt;=9999")</f>
        <v>455</v>
      </c>
      <c r="D4" s="3">
        <v>0</v>
      </c>
      <c r="E4" s="3">
        <f t="shared" si="0"/>
        <v>1177</v>
      </c>
      <c r="F4" s="18">
        <f t="shared" si="1"/>
        <v>0.61342395921835169</v>
      </c>
      <c r="G4" s="18">
        <f t="shared" si="2"/>
        <v>0.38657604078164826</v>
      </c>
      <c r="H4" s="19">
        <v>0</v>
      </c>
      <c r="K4" s="13" t="s">
        <v>8393</v>
      </c>
      <c r="L4" s="14">
        <v>0.61342395921835169</v>
      </c>
      <c r="M4" s="14">
        <v>0.38657604078164826</v>
      </c>
    </row>
    <row r="5" spans="1:13" x14ac:dyDescent="0.25">
      <c r="A5" s="17" t="s">
        <v>8394</v>
      </c>
      <c r="B5">
        <f>COUNTIFS(Kickstarter!D:D, "&gt;=10000", Kickstarter!D:D, "&lt;=14999")</f>
        <v>361</v>
      </c>
      <c r="C5">
        <f>COUNTIFS(Kickstarter!E:E, "&gt;=10000", Kickstarter!E:E, "&lt;=14999")</f>
        <v>203</v>
      </c>
      <c r="D5" s="3">
        <v>0</v>
      </c>
      <c r="E5" s="3">
        <f t="shared" si="0"/>
        <v>564</v>
      </c>
      <c r="F5" s="18">
        <f t="shared" si="1"/>
        <v>0.64007092198581561</v>
      </c>
      <c r="G5" s="18">
        <f t="shared" si="2"/>
        <v>0.35992907801418439</v>
      </c>
      <c r="H5" s="19">
        <v>0</v>
      </c>
      <c r="K5" s="13" t="s">
        <v>8394</v>
      </c>
      <c r="L5" s="14">
        <v>0.64007092198581561</v>
      </c>
      <c r="M5" s="14">
        <v>0.35992907801418439</v>
      </c>
    </row>
    <row r="6" spans="1:13" x14ac:dyDescent="0.25">
      <c r="A6" s="17" t="s">
        <v>8395</v>
      </c>
      <c r="B6">
        <f>COUNTIFS(Kickstarter!D:D, "&gt;=15000", Kickstarter!D:D, "&lt;=19999")</f>
        <v>205</v>
      </c>
      <c r="C6">
        <f>COUNTIFS(Kickstarter!E:E, "&gt;=15000", Kickstarter!E:E, "&lt;=19999")</f>
        <v>111</v>
      </c>
      <c r="D6" s="3">
        <v>0</v>
      </c>
      <c r="E6" s="3">
        <f t="shared" si="0"/>
        <v>316</v>
      </c>
      <c r="F6" s="18">
        <f t="shared" si="1"/>
        <v>0.64873417721518989</v>
      </c>
      <c r="G6" s="18">
        <f t="shared" si="2"/>
        <v>0.35126582278481011</v>
      </c>
      <c r="H6" s="19">
        <v>0</v>
      </c>
      <c r="K6" s="13" t="s">
        <v>8395</v>
      </c>
      <c r="L6" s="14">
        <v>0.64873417721518989</v>
      </c>
      <c r="M6" s="14">
        <v>0.35126582278481011</v>
      </c>
    </row>
    <row r="7" spans="1:13" x14ac:dyDescent="0.25">
      <c r="A7" s="17" t="s">
        <v>8396</v>
      </c>
      <c r="B7">
        <f>COUNTIFS(Kickstarter!D:D, "&gt;=20000", Kickstarter!D:D, "&lt;=24999")</f>
        <v>149</v>
      </c>
      <c r="C7">
        <f>COUNTIFS(Kickstarter!E:E, "&gt;=20000", Kickstarter!E:E, "&lt;=24999")</f>
        <v>75</v>
      </c>
      <c r="D7" s="3">
        <v>0</v>
      </c>
      <c r="E7" s="3">
        <f t="shared" si="0"/>
        <v>224</v>
      </c>
      <c r="F7" s="18">
        <f t="shared" si="1"/>
        <v>0.6651785714285714</v>
      </c>
      <c r="G7" s="18">
        <f t="shared" si="2"/>
        <v>0.33482142857142855</v>
      </c>
      <c r="H7" s="19">
        <v>0</v>
      </c>
      <c r="K7" s="13" t="s">
        <v>8396</v>
      </c>
      <c r="L7" s="14">
        <v>0.6651785714285714</v>
      </c>
      <c r="M7" s="14">
        <v>0.33482142857142855</v>
      </c>
    </row>
    <row r="8" spans="1:13" x14ac:dyDescent="0.25">
      <c r="A8" s="17" t="s">
        <v>8397</v>
      </c>
      <c r="B8">
        <f>COUNTIFS(Kickstarter!D:D, "&gt;=25000", Kickstarter!D:D, "&lt;294999")</f>
        <v>729</v>
      </c>
      <c r="C8">
        <f>COUNTIFS(Kickstarter!E:E, "&gt;=25000", Kickstarter!E:E, "&lt;294999")</f>
        <v>322</v>
      </c>
      <c r="D8" s="3">
        <v>0</v>
      </c>
      <c r="E8" s="3">
        <f t="shared" si="0"/>
        <v>1051</v>
      </c>
      <c r="F8" s="18">
        <f t="shared" si="1"/>
        <v>0.69362511893434819</v>
      </c>
      <c r="G8" s="18">
        <f t="shared" si="2"/>
        <v>0.30637488106565175</v>
      </c>
      <c r="H8" s="19">
        <v>0</v>
      </c>
      <c r="K8" s="13" t="s">
        <v>8397</v>
      </c>
      <c r="L8" s="14">
        <v>0.69362511893434819</v>
      </c>
      <c r="M8" s="14">
        <v>0.30637488106565175</v>
      </c>
    </row>
    <row r="9" spans="1:13" x14ac:dyDescent="0.25">
      <c r="A9" s="17" t="s">
        <v>8398</v>
      </c>
      <c r="B9">
        <f>COUNTIFS(Kickstarter!D:D, "&gt;=30000", Kickstarter!D:D, "&lt;=34999")</f>
        <v>84</v>
      </c>
      <c r="C9">
        <f>COUNTIFS(Kickstarter!E:E, "&gt;=30000", Kickstarter!E:E, "&lt;=34999")</f>
        <v>52</v>
      </c>
      <c r="D9" s="3">
        <v>0</v>
      </c>
      <c r="E9" s="3">
        <f t="shared" si="0"/>
        <v>136</v>
      </c>
      <c r="F9" s="18">
        <f t="shared" si="1"/>
        <v>0.61764705882352944</v>
      </c>
      <c r="G9" s="18">
        <f t="shared" si="2"/>
        <v>0.38235294117647056</v>
      </c>
      <c r="H9" s="19">
        <v>0</v>
      </c>
      <c r="K9" s="13" t="s">
        <v>8398</v>
      </c>
      <c r="L9" s="14">
        <v>0.61764705882352944</v>
      </c>
      <c r="M9" s="14">
        <v>0.38235294117647056</v>
      </c>
    </row>
    <row r="10" spans="1:13" x14ac:dyDescent="0.25">
      <c r="A10" s="17" t="s">
        <v>8399</v>
      </c>
      <c r="B10">
        <f>COUNTIFS(Kickstarter!D:D, "&gt;=35000", Kickstarter!D:D, "&lt;=39999")</f>
        <v>55</v>
      </c>
      <c r="C10">
        <f>COUNTIFS(Kickstarter!E:E, "&gt;=35000", Kickstarter!E:E, "&lt;=39999")</f>
        <v>27</v>
      </c>
      <c r="D10" s="3">
        <v>0</v>
      </c>
      <c r="E10" s="3">
        <f t="shared" si="0"/>
        <v>82</v>
      </c>
      <c r="F10" s="18">
        <f t="shared" si="1"/>
        <v>0.67073170731707321</v>
      </c>
      <c r="G10" s="18">
        <f t="shared" si="2"/>
        <v>0.32926829268292684</v>
      </c>
      <c r="H10" s="19">
        <v>0</v>
      </c>
      <c r="K10" s="13" t="s">
        <v>8399</v>
      </c>
      <c r="L10" s="14">
        <v>0.67073170731707321</v>
      </c>
      <c r="M10" s="14">
        <v>0.32926829268292684</v>
      </c>
    </row>
    <row r="11" spans="1:13" x14ac:dyDescent="0.25">
      <c r="A11" s="17" t="s">
        <v>8400</v>
      </c>
      <c r="B11">
        <f>COUNTIFS(Kickstarter!D:D, "&gt;=40000", Kickstarter!D:D, "&lt;=44999")</f>
        <v>44</v>
      </c>
      <c r="C11">
        <f>COUNTIFS(Kickstarter!E:E, "&gt;=40000", Kickstarter!E:E, "&lt;=44999")</f>
        <v>26</v>
      </c>
      <c r="D11" s="3">
        <v>0</v>
      </c>
      <c r="E11" s="3">
        <f t="shared" si="0"/>
        <v>70</v>
      </c>
      <c r="F11" s="18">
        <f t="shared" si="1"/>
        <v>0.62857142857142856</v>
      </c>
      <c r="G11" s="18">
        <f t="shared" si="2"/>
        <v>0.37142857142857144</v>
      </c>
      <c r="H11" s="19">
        <v>0</v>
      </c>
      <c r="K11" s="13" t="s">
        <v>8400</v>
      </c>
      <c r="L11" s="14">
        <v>0.62857142857142856</v>
      </c>
      <c r="M11" s="14">
        <v>0.37142857142857144</v>
      </c>
    </row>
    <row r="12" spans="1:13" x14ac:dyDescent="0.25">
      <c r="A12" s="17" t="s">
        <v>8401</v>
      </c>
      <c r="B12">
        <f>COUNTIFS(Kickstarter!D:D, "&gt;=45000", Kickstarter!D:D, "&lt;=49999")</f>
        <v>21</v>
      </c>
      <c r="C12">
        <f>COUNTIFS(Kickstarter!E:E, "&gt;=45000", Kickstarter!E:E, "&lt;=49999")</f>
        <v>18</v>
      </c>
      <c r="D12" s="3">
        <v>0</v>
      </c>
      <c r="E12" s="3">
        <f t="shared" si="0"/>
        <v>39</v>
      </c>
      <c r="F12" s="18">
        <f t="shared" si="1"/>
        <v>0.53846153846153844</v>
      </c>
      <c r="G12" s="18">
        <f t="shared" si="2"/>
        <v>0.46153846153846156</v>
      </c>
      <c r="H12" s="19">
        <v>0</v>
      </c>
      <c r="K12" s="13" t="s">
        <v>8401</v>
      </c>
      <c r="L12" s="14">
        <v>0.53846153846153844</v>
      </c>
      <c r="M12" s="14">
        <v>0.46153846153846156</v>
      </c>
    </row>
    <row r="13" spans="1:13" x14ac:dyDescent="0.25">
      <c r="A13" s="17" t="s">
        <v>8402</v>
      </c>
      <c r="B13">
        <f>COUNTIFS(Kickstarter!D:D, "&gt;50000")</f>
        <v>339</v>
      </c>
      <c r="C13">
        <f>COUNTIFS(Kickstarter!E:E, "&gt;50000")</f>
        <v>163</v>
      </c>
      <c r="D13" s="3">
        <v>0</v>
      </c>
      <c r="E13" s="3">
        <f t="shared" si="0"/>
        <v>502</v>
      </c>
      <c r="F13" s="18">
        <f t="shared" si="1"/>
        <v>0.67529880478087645</v>
      </c>
      <c r="G13" s="18">
        <f t="shared" si="2"/>
        <v>0.3247011952191235</v>
      </c>
      <c r="H13" s="19">
        <v>0</v>
      </c>
      <c r="K13" s="13" t="s">
        <v>8402</v>
      </c>
      <c r="L13" s="14">
        <v>0.67529880478087645</v>
      </c>
      <c r="M13" s="14">
        <v>0.3247011952191235</v>
      </c>
    </row>
    <row r="14" spans="1:13" x14ac:dyDescent="0.25">
      <c r="K14" s="13" t="s">
        <v>8361</v>
      </c>
      <c r="L14" s="14">
        <v>7.1466573770875534</v>
      </c>
      <c r="M14" s="14">
        <v>4.8533426229124474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84CD8-A2D7-4D6E-81E8-16BB38C4511B}">
  <dimension ref="A1:F6"/>
  <sheetViews>
    <sheetView workbookViewId="0">
      <selection activeCell="R10" sqref="R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8364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2F6C-4822-4EA5-9A3B-1DB27C31AA3C}">
  <dimension ref="A1:F18"/>
  <sheetViews>
    <sheetView workbookViewId="0">
      <selection activeCell="H39" sqref="H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95296-2B27-4B82-87F7-AB316805066C}">
  <dimension ref="A1:D6"/>
  <sheetViews>
    <sheetView workbookViewId="0">
      <selection activeCell="B15" sqref="B15"/>
    </sheetView>
  </sheetViews>
  <sheetFormatPr defaultRowHeight="15" x14ac:dyDescent="0.25"/>
  <cols>
    <col min="1" max="1" width="33.140625" customWidth="1"/>
    <col min="2" max="2" width="44.140625" style="3" customWidth="1"/>
  </cols>
  <sheetData>
    <row r="1" spans="1:4" x14ac:dyDescent="0.25">
      <c r="A1" t="s">
        <v>8380</v>
      </c>
      <c r="B1" s="3" t="s">
        <v>8381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3, FALSE)</f>
        <v>2000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3, FALSE)</f>
        <v>2000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3, FALSE)</f>
        <v>1500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3, FALSE)</f>
        <v>1000</v>
      </c>
    </row>
    <row r="6" spans="1:4" ht="45" x14ac:dyDescent="0.25">
      <c r="A6" t="s">
        <v>8382</v>
      </c>
      <c r="B6" s="3" t="e">
        <f>VLOOKUP(A6, Kickstarter!B:C, 2, FALSE)</f>
        <v>#N/A</v>
      </c>
      <c r="C6" t="e">
        <f>VLOOKUP(A6, Kickstarter!B:E, 3, FALSE)</f>
        <v>#N/A</v>
      </c>
      <c r="D6" t="e">
        <f>VLOOKUP(A6, Kickstarter!B:E, 3, FALSE)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CAC8A-CB41-436B-A567-B9539A2DE62D}">
  <dimension ref="A1:E7"/>
  <sheetViews>
    <sheetView topLeftCell="A19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Outcomes Based on Lauch Date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Israel Solis</cp:lastModifiedBy>
  <dcterms:created xsi:type="dcterms:W3CDTF">2017-04-20T15:17:24Z</dcterms:created>
  <dcterms:modified xsi:type="dcterms:W3CDTF">2021-09-19T13:57:16Z</dcterms:modified>
</cp:coreProperties>
</file>